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23" activeTab="28"/>
  </bookViews>
  <sheets>
    <sheet name="1.1.sz.mell." sheetId="1" r:id="rId1"/>
    <sheet name="1.2.sz.mell." sheetId="2" state="hidden" r:id="rId2"/>
    <sheet name="1.3.sz.mell." sheetId="3" state="hidden" r:id="rId3"/>
    <sheet name="1.4.sz.mell." sheetId="4" state="hidden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1. sz. mell" sheetId="10" r:id="rId10"/>
    <sheet name="6.2. sz. mell" sheetId="11" r:id="rId11"/>
    <sheet name="6.3. sz. mell" sheetId="12" state="hidden" r:id="rId12"/>
    <sheet name="6.4. sz. mell" sheetId="13" state="hidden" r:id="rId13"/>
    <sheet name="7.1. sz. mell" sheetId="14" r:id="rId14"/>
    <sheet name="7.2. sz. mell" sheetId="15" r:id="rId15"/>
    <sheet name="7.3. sz. mell" sheetId="16" r:id="rId16"/>
    <sheet name="7.4. sz. mell" sheetId="17" r:id="rId17"/>
    <sheet name="9. sz. mell" sheetId="18" r:id="rId18"/>
    <sheet name="1.tájékoztató" sheetId="19" r:id="rId19"/>
    <sheet name="2. tájékoztató tábla" sheetId="20" r:id="rId20"/>
    <sheet name="3. tájékoztató tábla" sheetId="21" r:id="rId21"/>
    <sheet name="4. tájékoztató tábla" sheetId="22" r:id="rId22"/>
    <sheet name="5. tájékoztató tábla" sheetId="23" r:id="rId23"/>
    <sheet name="6. tájékoztató tábla" sheetId="24" r:id="rId24"/>
    <sheet name="7.1. tájékoztató tábla" sheetId="25" r:id="rId25"/>
    <sheet name="7.2. tájékoztató tábla" sheetId="26" r:id="rId26"/>
    <sheet name="7.3. tájékoztató tábla" sheetId="27" state="hidden" r:id="rId27"/>
    <sheet name="7.4. tájékoztató tábla" sheetId="28" state="hidden" r:id="rId28"/>
    <sheet name="8. tájékoztató tábla" sheetId="29" r:id="rId29"/>
    <sheet name="9. tájékoztató tábla" sheetId="30" r:id="rId30"/>
    <sheet name="Munka1" sheetId="31" r:id="rId31"/>
  </sheets>
  <definedNames>
    <definedName name="_ftn1" localSheetId="26">'7.3. tájékoztató tábla'!$A$27</definedName>
    <definedName name="_ftnref1" localSheetId="26">'7.3. tájékoztató tábla'!$A$18</definedName>
    <definedName name="_xlnm.Print_Titles" localSheetId="9">'6.1. sz. mell'!$1:$6</definedName>
    <definedName name="_xlnm.Print_Titles" localSheetId="10">'6.2. sz. mell'!$1:$6</definedName>
    <definedName name="_xlnm.Print_Titles" localSheetId="11">'6.3. sz. mell'!$1:$6</definedName>
    <definedName name="_xlnm.Print_Titles" localSheetId="12">'6.4. sz. mell'!$1:$6</definedName>
    <definedName name="_xlnm.Print_Titles" localSheetId="13">'7.1. sz. mell'!$1:$6</definedName>
    <definedName name="_xlnm.Print_Titles" localSheetId="24">'7.1. tájékoztató tábla'!$2:$6</definedName>
    <definedName name="_xlnm.Print_Titles" localSheetId="14">'7.2. sz. mell'!$1:$6</definedName>
    <definedName name="_xlnm.Print_Titles" localSheetId="15">'7.3. sz. mell'!$1:$6</definedName>
    <definedName name="_xlnm.Print_Titles" localSheetId="16">'7.4. sz. mell'!$1:$6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'1.4.sz.mell.'!$A$1:$E$146</definedName>
    <definedName name="_xlnm.Print_Area" localSheetId="18">'1.tájékoztató'!$A$1:$E$145</definedName>
    <definedName name="_xlnm.Print_Area" localSheetId="4">'2.1.sz.mell  '!$A$1:$J$32</definedName>
  </definedNames>
  <calcPr fullCalcOnLoad="1"/>
</workbook>
</file>

<file path=xl/sharedStrings.xml><?xml version="1.0" encoding="utf-8"?>
<sst xmlns="http://schemas.openxmlformats.org/spreadsheetml/2006/main" count="3994" uniqueCount="736">
  <si>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</si>
  <si>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</si>
  <si>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</si>
  <si>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</si>
  <si>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</si>
  <si>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</si>
  <si>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</si>
  <si>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</si>
  <si>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</si>
  <si>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</si>
  <si>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</si>
  <si>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</si>
  <si>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</si>
  <si>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</si>
  <si>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</si>
  <si>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</si>
  <si>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</si>
  <si>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</si>
  <si>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</si>
  <si>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</si>
  <si>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</si>
  <si>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</si>
  <si>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</si>
  <si>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</si>
  <si>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</si>
  <si>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</si>
  <si>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</si>
  <si>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</si>
  <si>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</si>
  <si>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</si>
  <si>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</si>
  <si>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</si>
  <si>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</si>
  <si>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</si>
  <si>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</si>
  <si>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</si>
  <si>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</si>
  <si>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</si>
  <si>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</si>
  <si>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</si>
  <si>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</si>
  <si>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</si>
  <si>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</si>
  <si>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</si>
  <si>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</si>
  <si>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</si>
  <si>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</si>
  <si>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</si>
  <si>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</si>
  <si>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</si>
  <si>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</si>
  <si>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</si>
  <si>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</si>
  <si>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</si>
  <si>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</si>
  <si>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</si>
  <si>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</si>
  <si>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</si>
  <si>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</si>
  <si>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</si>
  <si>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</si>
  <si>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</si>
  <si>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</si>
  <si>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</si>
  <si>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</si>
  <si>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</si>
  <si>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</si>
  <si>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</si>
  <si>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</si>
  <si>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</si>
  <si>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</si>
  <si>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</si>
  <si>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</si>
  <si>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</si>
  <si>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</si>
  <si>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</si>
  <si>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</si>
  <si>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</si>
  <si>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</si>
  <si>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</si>
  <si>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</si>
  <si>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</si>
  <si>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</si>
  <si>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</si>
  <si>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</si>
  <si>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</si>
  <si>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</si>
  <si>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</si>
  <si>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</si>
  <si>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</si>
  <si>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</si>
  <si>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</si>
  <si>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</si>
  <si>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</si>
  <si>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</si>
  <si>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</si>
  <si>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</si>
  <si>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</si>
  <si>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</si>
  <si>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</si>
  <si>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</si>
  <si>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</si>
  <si>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</si>
  <si>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</si>
  <si>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</si>
  <si>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</si>
  <si>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</si>
  <si>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</si>
  <si>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</si>
  <si>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</si>
  <si>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</si>
  <si>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</si>
  <si>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</si>
  <si>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</si>
  <si>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</si>
  <si>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</si>
  <si>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</si>
  <si>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</si>
  <si>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</si>
  <si>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</si>
  <si>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</si>
  <si>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</si>
  <si>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</si>
  <si>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</si>
  <si>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</si>
  <si>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</si>
  <si>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</si>
  <si>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</si>
  <si>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</si>
  <si>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</si>
  <si>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</si>
  <si>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</si>
  <si>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</si>
  <si>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</si>
  <si>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</si>
  <si>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</si>
  <si>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</si>
  <si>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</si>
  <si>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</si>
  <si>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</si>
  <si>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</si>
  <si>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</si>
  <si>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</si>
  <si>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</si>
  <si>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</si>
  <si>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</si>
  <si>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</si>
  <si>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</si>
  <si>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</si>
  <si>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</si>
  <si>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</si>
  <si>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</si>
  <si>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</si>
  <si>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</si>
  <si>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</si>
  <si>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</si>
  <si>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</si>
  <si>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</si>
  <si>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</si>
  <si>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</si>
  <si>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</si>
  <si>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</si>
  <si>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</si>
  <si>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</si>
  <si>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</si>
  <si>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</si>
  <si>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</si>
  <si>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</si>
  <si>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</si>
  <si>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</si>
  <si>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</si>
  <si>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</si>
  <si>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</si>
  <si>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</si>
  <si>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</si>
  <si>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</si>
  <si>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</si>
  <si>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</si>
  <si>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</si>
  <si>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</si>
  <si>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</si>
  <si>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</si>
  <si>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</si>
  <si>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</si>
  <si>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</si>
  <si>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</si>
  <si>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</si>
  <si>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</si>
  <si>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</si>
  <si>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</si>
  <si>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</si>
  <si>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</si>
  <si>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</si>
  <si>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</si>
  <si>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</si>
  <si>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</si>
  <si>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</si>
  <si>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</si>
  <si>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</si>
  <si>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</si>
  <si>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</si>
  <si>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</si>
  <si>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</si>
  <si>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</si>
  <si>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</si>
  <si>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</si>
  <si>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</si>
  <si>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</si>
  <si>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</si>
  <si>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</si>
  <si>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</si>
  <si>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</si>
  <si>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</si>
  <si>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</si>
  <si>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</si>
  <si>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</si>
  <si>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</si>
  <si>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</si>
  <si>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</si>
  <si>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</si>
  <si>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</si>
  <si>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</si>
  <si>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</si>
  <si>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</si>
  <si>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</si>
  <si>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</si>
  <si>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</si>
  <si>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</si>
  <si>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</si>
  <si>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</si>
  <si>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</si>
  <si>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</si>
  <si>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</si>
  <si>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</si>
  <si>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</si>
  <si>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</si>
  <si>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</si>
  <si>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</si>
  <si>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</si>
  <si>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</si>
  <si>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</si>
  <si>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</si>
  <si>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</si>
  <si>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</si>
  <si>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</si>
  <si>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</si>
  <si>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</si>
  <si>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</si>
  <si>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</si>
  <si>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</si>
  <si>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</si>
  <si>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</si>
  <si>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</si>
  <si>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</si>
  <si>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</si>
  <si>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</si>
  <si>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</si>
  <si>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</si>
  <si>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</si>
  <si>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</si>
  <si>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</si>
  <si>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</si>
  <si>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</si>
  <si>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</si>
  <si>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</si>
  <si>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</si>
  <si>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</si>
  <si>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</si>
  <si>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</si>
  <si>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</si>
  <si>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</si>
  <si>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</si>
  <si>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</si>
  <si>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</si>
  <si>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</si>
  <si>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</si>
  <si>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</si>
  <si>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</si>
  <si>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</si>
  <si>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</si>
  <si>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</si>
  <si>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</si>
  <si>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</si>
  <si>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</si>
  <si>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</si>
  <si>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</si>
  <si>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</si>
  <si>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</si>
  <si>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</si>
  <si>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</si>
  <si>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</si>
  <si>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</si>
  <si>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</si>
  <si>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</si>
  <si>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</si>
  <si>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</si>
  <si>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</si>
  <si>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</si>
  <si>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</si>
  <si>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</si>
  <si>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</si>
  <si>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</si>
  <si>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</si>
  <si>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</si>
  <si>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</si>
  <si>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</si>
  <si>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</si>
  <si>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</si>
  <si>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</si>
  <si>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</si>
  <si>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</si>
  <si>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</si>
  <si>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</si>
  <si>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</si>
  <si>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</si>
  <si>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</si>
  <si>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</si>
  <si>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</si>
  <si>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</si>
  <si>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</si>
  <si>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</si>
  <si>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</si>
  <si>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</si>
  <si>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</si>
  <si>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</si>
  <si>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</si>
  <si>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</si>
  <si>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</si>
  <si>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</si>
  <si>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</si>
  <si>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</si>
  <si>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</si>
  <si>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</si>
  <si>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</si>
  <si>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</si>
  <si>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</si>
  <si>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</si>
  <si>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</si>
  <si>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</si>
  <si>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</si>
  <si>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</si>
  <si>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</si>
  <si>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</si>
  <si>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</si>
  <si>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</si>
  <si>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</si>
  <si>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</si>
  <si>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</si>
  <si>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</si>
  <si>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</si>
  <si>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</si>
  <si>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</si>
  <si>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</si>
  <si>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</si>
  <si>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</si>
  <si>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</si>
  <si>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</si>
  <si>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</si>
  <si>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</si>
  <si>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</si>
  <si>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</si>
  <si>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</si>
  <si>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</si>
  <si>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</si>
  <si>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</si>
  <si>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</si>
  <si>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</si>
  <si>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</si>
  <si>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</si>
  <si>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</si>
  <si>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</si>
  <si>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</si>
  <si>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</si>
  <si>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</si>
  <si>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</si>
  <si>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</si>
  <si>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</si>
  <si>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</si>
  <si>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</si>
  <si>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</si>
  <si>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</si>
  <si>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</si>
  <si>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</si>
  <si>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</si>
  <si>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</si>
  <si>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</si>
  <si>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</si>
  <si>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</si>
  <si>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</si>
  <si>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</si>
  <si>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</si>
  <si>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</si>
  <si>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</si>
  <si>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</si>
  <si>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</si>
  <si>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</si>
  <si>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</si>
  <si>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</si>
  <si>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</si>
  <si>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</si>
  <si>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</si>
  <si>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</si>
  <si>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</si>
  <si>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</si>
  <si>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</si>
  <si>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</si>
  <si>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</si>
  <si>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</si>
  <si>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</si>
  <si>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</si>
  <si>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</si>
  <si>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</si>
  <si>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</si>
  <si>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</si>
  <si>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</si>
  <si>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</si>
  <si>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</si>
  <si>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</si>
  <si>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</si>
  <si>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</si>
  <si>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</si>
  <si>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</si>
  <si>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</si>
  <si>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</si>
  <si>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</si>
  <si>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</si>
  <si>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</si>
  <si>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</si>
  <si>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</si>
  <si>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</si>
  <si>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</si>
  <si>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</si>
  <si>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</si>
  <si>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</si>
  <si>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</si>
  <si>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</si>
  <si>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</si>
  <si>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</si>
  <si>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</si>
  <si>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</si>
  <si>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</si>
  <si>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</si>
  <si>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</si>
  <si>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</si>
  <si>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</si>
  <si>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</si>
  <si>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</si>
  <si>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</si>
  <si>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</si>
  <si>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</si>
  <si>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</si>
  <si>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</si>
  <si>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</si>
  <si>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</si>
  <si>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</si>
  <si>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</si>
  <si>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</si>
  <si>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</si>
  <si>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</si>
  <si>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</si>
  <si>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</si>
  <si>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</si>
  <si>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</si>
  <si>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</si>
  <si>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</si>
  <si>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</si>
  <si>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</si>
  <si>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</si>
  <si>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</si>
  <si>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</si>
  <si>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</si>
  <si>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</si>
  <si>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</si>
  <si>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</si>
  <si>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</si>
  <si>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</si>
  <si>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</si>
  <si>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</si>
  <si>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</si>
  <si>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</si>
  <si>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</si>
  <si>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</si>
  <si>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</si>
  <si>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</si>
  <si>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</si>
  <si>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</si>
  <si>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</si>
  <si>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</si>
  <si>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</si>
  <si>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</si>
  <si>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</si>
  <si>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</si>
  <si>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</si>
  <si>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</si>
  <si>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</si>
  <si>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</si>
  <si>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</si>
  <si>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</si>
  <si>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</si>
  <si>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</si>
  <si>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</si>
  <si>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</si>
  <si>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</si>
  <si>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</si>
  <si>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</si>
  <si>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</si>
  <si>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</si>
  <si>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</si>
  <si>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</si>
  <si>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</si>
  <si>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</si>
  <si>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</si>
  <si>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</si>
  <si>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</si>
  <si>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</si>
  <si>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</si>
  <si>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</si>
  <si>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</si>
  <si>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</si>
  <si>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</si>
  <si>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</si>
  <si>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</si>
  <si>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</si>
  <si>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</si>
  <si>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</si>
  <si>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</si>
  <si>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</si>
  <si>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</si>
  <si>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</si>
  <si>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</si>
  <si>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</si>
  <si>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</si>
  <si>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</si>
  <si>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</si>
  <si>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</si>
  <si>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</si>
  <si>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</si>
  <si>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</si>
  <si>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</si>
  <si>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</si>
  <si>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</si>
  <si>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</si>
  <si>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</si>
  <si>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</si>
  <si>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</si>
  <si>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</si>
  <si>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</si>
  <si>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</si>
  <si>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</si>
  <si>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</si>
  <si>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</si>
  <si>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</si>
  <si>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</si>
  <si>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</si>
  <si>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</si>
  <si>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</si>
  <si>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</si>
  <si>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</si>
  <si>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</si>
  <si>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</si>
  <si>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</si>
  <si>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</si>
  <si>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</si>
  <si>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</si>
  <si>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</si>
  <si>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</si>
  <si>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</si>
  <si>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</si>
  <si>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</si>
  <si>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</si>
  <si>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</si>
  <si>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</si>
  <si>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</si>
  <si>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</si>
  <si>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</si>
  <si>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</si>
  <si>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</si>
  <si>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</si>
  <si>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</si>
  <si>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</si>
  <si>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</si>
  <si>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</si>
  <si>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</si>
  <si>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</si>
  <si>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</si>
  <si>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</si>
  <si>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</si>
  <si>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</si>
  <si>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</si>
  <si>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</si>
  <si>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</si>
  <si>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</si>
  <si>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</si>
  <si>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</si>
  <si>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</si>
  <si>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</si>
  <si>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</si>
  <si>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</si>
  <si>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</si>
  <si>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</si>
  <si>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</si>
  <si>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</si>
  <si>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</si>
  <si>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</si>
  <si>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</si>
  <si>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</si>
  <si>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</si>
  <si>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</si>
  <si>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</si>
  <si>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</si>
  <si>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</si>
  <si>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</si>
  <si>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</si>
  <si>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</si>
  <si>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</si>
  <si>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</si>
  <si>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</si>
  <si>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</si>
  <si>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</si>
  <si>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</si>
  <si>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</si>
  <si>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</si>
  <si>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</si>
  <si>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</si>
  <si>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</si>
  <si>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</si>
  <si>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</si>
  <si>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</si>
  <si>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</si>
  <si>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</si>
  <si>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</si>
  <si>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</si>
  <si>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</si>
  <si>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</si>
  <si>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</si>
  <si>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</si>
  <si>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</si>
  <si>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</si>
  <si>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</si>
  <si>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</si>
  <si>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</si>
  <si>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</si>
  <si>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</si>
  <si>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</si>
  <si>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</si>
  <si>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</si>
  <si>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</si>
  <si>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</si>
  <si>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</si>
  <si>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</si>
  <si>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</si>
  <si>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</si>
  <si>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</si>
  <si>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</si>
  <si>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</si>
  <si>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</si>
  <si>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</si>
  <si>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</si>
  <si>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</si>
  <si>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</si>
  <si>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</si>
  <si>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</si>
  <si>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</si>
  <si>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</si>
  <si>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</si>
  <si>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</si>
  <si>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</si>
  <si>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</si>
  <si>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</si>
  <si>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</si>
  <si>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</si>
  <si>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</si>
  <si>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</si>
  <si>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</si>
  <si>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</si>
  <si>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</si>
  <si>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</si>
  <si>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</si>
  <si>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</si>
  <si>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</si>
  <si>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</si>
  <si>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</si>
  <si>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</si>
  <si>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</si>
  <si>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</si>
  <si>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</si>
  <si>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</si>
  <si>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</si>
  <si>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</si>
  <si>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</si>
  <si>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</si>
  <si>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</si>
  <si>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</si>
  <si>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</si>
  <si>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</si>
  <si>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</si>
  <si>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</si>
  <si>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</si>
  <si>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</si>
  <si>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</si>
  <si>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</si>
  <si>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</si>
  <si>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Egyéb támogatás, egyház</t>
  </si>
  <si>
    <t>Egyház támogatása</t>
  </si>
  <si>
    <t>Falugondnokok Egyesület tám.</t>
  </si>
  <si>
    <t>Falugondnok Egy. Tám.</t>
  </si>
  <si>
    <t>PIK támogatása</t>
  </si>
  <si>
    <t>Cordial Bt.-nek támogatás</t>
  </si>
  <si>
    <t>Cordial Bt. Tám.</t>
  </si>
  <si>
    <t>ÁHT belüli megelőlegezés</t>
  </si>
  <si>
    <t>kistraktor</t>
  </si>
  <si>
    <t>laptop</t>
  </si>
  <si>
    <t>2.1. melléklet az 5/2016. (V.12.) önkormányzati rendelethez</t>
  </si>
  <si>
    <t>2.2. melléklet az 5/2016. (V.12.) önkormányzati rendelethez</t>
  </si>
  <si>
    <t>3. melléklet az 5/2016. (V.12.) önkormányzati rendelethez</t>
  </si>
  <si>
    <t>4. melléklet az 5/2016. (V.12.) önkormányzati rendelethez</t>
  </si>
  <si>
    <t>5. melléklet az 5/2016. (V.12.) önkormányzati rendelethez</t>
  </si>
  <si>
    <t>6.1. melléklet az 5/2016. (V.12.) önkormányzati rendelethez</t>
  </si>
  <si>
    <t>6.2. melléklet az 5/2016. (V.12.) önkormányzati rendelethez</t>
  </si>
  <si>
    <t>7.1. melléklet az 5/2016. (V.12.) önkormányzati rendelethez</t>
  </si>
  <si>
    <t>7.2. melléklet az 5/2016. (V.12.) önkormányzati rendelethez</t>
  </si>
  <si>
    <t>7.3. melléklet az 5/2016. (V.12.) önkormányzati rendelethez</t>
  </si>
  <si>
    <t>7.4. melléklet az 5/2016. (V.12.) önkormányzati rendelethez</t>
  </si>
  <si>
    <t>2015. évi tény</t>
  </si>
  <si>
    <t>2015. évi</t>
  </si>
  <si>
    <t>VAGYONKIMUTATÁS a könyvviteli mérlegben értékkel szereplő eszközökről</t>
  </si>
  <si>
    <t>2015. év</t>
  </si>
  <si>
    <t>8. tájékoztató tábla az 5/2016. (V.12.) önkormányzati rendelethez</t>
  </si>
  <si>
    <t>9. sz. tájékoztató tábla az 5/2016.(V.12.)  önkormányzati rendelethez</t>
  </si>
  <si>
    <t>Adósság állomány alakulása lejárat, eszközök, bel- és külföldi hitelezők szerinti bontásban 2015. december 31-én</t>
  </si>
  <si>
    <t>4. tájékoztató tábla az 5/2016. (V.12.) önkormányzati rendelethez</t>
  </si>
  <si>
    <t>3. tájékoztató tábla az 5/2016. (V.12.) önkormányzati rendelethez</t>
  </si>
  <si>
    <t>2. tájékoztató tábla az 5/2016. (V.12.) önkormányzati rendelethez</t>
  </si>
  <si>
    <t>Pula község Önkormányzat tulajdonában álló gazdálkodó szervezetek működéséből származó kötelezettségek és részesedések alakulása a  2015. évben</t>
  </si>
  <si>
    <t>Pénzkészlet 2015. január 1-jén ebből:</t>
  </si>
  <si>
    <t>Záró pénzkészlet 2015. december 31-én ebből:</t>
  </si>
</sst>
</file>

<file path=xl/styles.xml><?xml version="1.0" encoding="utf-8"?>
<styleSheet xmlns="http://schemas.openxmlformats.org/spreadsheetml/2006/main">
  <numFmts count="3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</numFmts>
  <fonts count="7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3" borderId="0" applyNumberFormat="0" applyBorder="0" applyAlignment="0" applyProtection="0"/>
    <xf numFmtId="0" fontId="64" fillId="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65" fillId="1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14" borderId="7" applyNumberFormat="0" applyFont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1" borderId="1" applyNumberFormat="0" applyAlignment="0" applyProtection="0"/>
    <xf numFmtId="9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72" fontId="0" fillId="0" borderId="13" xfId="0" applyNumberFormat="1" applyFill="1" applyBorder="1" applyAlignment="1" applyProtection="1">
      <alignment horizontal="center" vertical="center" wrapText="1"/>
      <protection locked="0"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1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2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72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/>
      <protection/>
    </xf>
    <xf numFmtId="172" fontId="12" fillId="0" borderId="16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20" fillId="0" borderId="20" xfId="60" applyNumberFormat="1" applyFont="1" applyFill="1" applyBorder="1" applyAlignment="1" applyProtection="1">
      <alignment vertical="center"/>
      <protection/>
    </xf>
    <xf numFmtId="172" fontId="20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3" fillId="0" borderId="24" xfId="0" applyNumberFormat="1" applyFont="1" applyFill="1" applyBorder="1" applyAlignment="1" applyProtection="1">
      <alignment vertical="center" wrapText="1"/>
      <protection locked="0"/>
    </xf>
    <xf numFmtId="172" fontId="12" fillId="0" borderId="18" xfId="0" applyNumberFormat="1" applyFont="1" applyFill="1" applyBorder="1" applyAlignment="1" applyProtection="1">
      <alignment vertical="center" wrapText="1"/>
      <protection/>
    </xf>
    <xf numFmtId="172" fontId="13" fillId="0" borderId="25" xfId="0" applyNumberFormat="1" applyFont="1" applyFill="1" applyBorder="1" applyAlignment="1" applyProtection="1">
      <alignment vertical="center" wrapText="1"/>
      <protection locked="0"/>
    </xf>
    <xf numFmtId="172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172" fontId="12" fillId="0" borderId="31" xfId="0" applyNumberFormat="1" applyFont="1" applyFill="1" applyBorder="1" applyAlignment="1">
      <alignment horizontal="right" vertical="center" wrapText="1"/>
    </xf>
    <xf numFmtId="49" fontId="19" fillId="0" borderId="32" xfId="0" applyNumberFormat="1" applyFont="1" applyFill="1" applyBorder="1" applyAlignment="1" quotePrefix="1">
      <alignment horizontal="left" vertical="center" indent="1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0" applyNumberFormat="1" applyFont="1" applyFill="1" applyBorder="1" applyAlignment="1">
      <alignment horizontal="right" vertical="center" wrapText="1"/>
    </xf>
    <xf numFmtId="49" fontId="13" fillId="0" borderId="3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 indent="1"/>
      <protection locked="0"/>
    </xf>
    <xf numFmtId="172" fontId="12" fillId="0" borderId="26" xfId="0" applyNumberFormat="1" applyFont="1" applyFill="1" applyBorder="1" applyAlignment="1">
      <alignment vertical="center"/>
    </xf>
    <xf numFmtId="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37" xfId="0" applyNumberFormat="1" applyFont="1" applyFill="1" applyBorder="1" applyAlignment="1" applyProtection="1">
      <alignment vertical="center"/>
      <protection locked="0"/>
    </xf>
    <xf numFmtId="49" fontId="12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8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26" xfId="0" applyNumberFormat="1" applyFont="1" applyFill="1" applyBorder="1" applyAlignment="1">
      <alignment horizontal="left" vertical="center" wrapText="1" indent="1"/>
    </xf>
    <xf numFmtId="179" fontId="24" fillId="0" borderId="0" xfId="0" applyNumberFormat="1" applyFont="1" applyFill="1" applyBorder="1" applyAlignment="1">
      <alignment horizontal="left" vertical="center" wrapText="1"/>
    </xf>
    <xf numFmtId="172" fontId="12" fillId="0" borderId="26" xfId="0" applyNumberFormat="1" applyFont="1" applyFill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72" fontId="12" fillId="0" borderId="26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2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72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5" xfId="0" applyNumberFormat="1" applyFont="1" applyBorder="1" applyAlignment="1" applyProtection="1">
      <alignment horizontal="right" vertical="center" wrapText="1" indent="1"/>
      <protection/>
    </xf>
    <xf numFmtId="172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2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26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vertical="center"/>
      <protection locked="0"/>
    </xf>
    <xf numFmtId="172" fontId="6" fillId="0" borderId="47" xfId="0" applyNumberFormat="1" applyFont="1" applyFill="1" applyBorder="1" applyAlignment="1" applyProtection="1">
      <alignment horizontal="centerContinuous" vertical="center"/>
      <protection/>
    </xf>
    <xf numFmtId="172" fontId="6" fillId="0" borderId="48" xfId="0" applyNumberFormat="1" applyFont="1" applyFill="1" applyBorder="1" applyAlignment="1" applyProtection="1">
      <alignment horizontal="centerContinuous" vertical="center"/>
      <protection/>
    </xf>
    <xf numFmtId="172" fontId="6" fillId="0" borderId="49" xfId="0" applyNumberFormat="1" applyFont="1" applyFill="1" applyBorder="1" applyAlignment="1" applyProtection="1">
      <alignment horizontal="centerContinuous" vertical="center"/>
      <protection/>
    </xf>
    <xf numFmtId="172" fontId="26" fillId="0" borderId="0" xfId="0" applyNumberFormat="1" applyFont="1" applyFill="1" applyAlignment="1">
      <alignment vertical="center"/>
    </xf>
    <xf numFmtId="172" fontId="6" fillId="0" borderId="23" xfId="0" applyNumberFormat="1" applyFont="1" applyFill="1" applyBorder="1" applyAlignment="1" applyProtection="1">
      <alignment horizontal="center" vertical="center"/>
      <protection/>
    </xf>
    <xf numFmtId="172" fontId="6" fillId="0" borderId="50" xfId="0" applyNumberFormat="1" applyFont="1" applyFill="1" applyBorder="1" applyAlignment="1" applyProtection="1">
      <alignment horizontal="center" vertical="center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26" fillId="0" borderId="0" xfId="0" applyNumberFormat="1" applyFont="1" applyFill="1" applyAlignment="1">
      <alignment horizontal="center" vertical="center"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>
      <alignment horizontal="center" vertical="center" wrapText="1"/>
    </xf>
    <xf numFmtId="172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2" xfId="0" applyNumberFormat="1" applyFont="1" applyFill="1" applyBorder="1" applyAlignment="1" applyProtection="1">
      <alignment horizontal="center" vertical="center" wrapText="1"/>
      <protection/>
    </xf>
    <xf numFmtId="172" fontId="12" fillId="0" borderId="42" xfId="0" applyNumberFormat="1" applyFont="1" applyFill="1" applyBorder="1" applyAlignment="1" applyProtection="1">
      <alignment vertical="center" wrapText="1"/>
      <protection/>
    </xf>
    <xf numFmtId="172" fontId="12" fillId="0" borderId="47" xfId="0" applyNumberFormat="1" applyFont="1" applyFill="1" applyBorder="1" applyAlignment="1" applyProtection="1">
      <alignment vertical="center" wrapText="1"/>
      <protection/>
    </xf>
    <xf numFmtId="172" fontId="12" fillId="0" borderId="31" xfId="0" applyNumberFormat="1" applyFont="1" applyFill="1" applyBorder="1" applyAlignment="1" applyProtection="1">
      <alignment vertical="center" wrapText="1"/>
      <protection/>
    </xf>
    <xf numFmtId="172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vertical="center" wrapText="1"/>
      <protection/>
    </xf>
    <xf numFmtId="172" fontId="12" fillId="0" borderId="24" xfId="0" applyNumberFormat="1" applyFont="1" applyFill="1" applyBorder="1" applyAlignment="1" applyProtection="1">
      <alignment vertical="center" wrapText="1"/>
      <protection/>
    </xf>
    <xf numFmtId="172" fontId="12" fillId="0" borderId="33" xfId="0" applyNumberFormat="1" applyFont="1" applyFill="1" applyBorder="1" applyAlignment="1" applyProtection="1">
      <alignment vertical="center" wrapText="1"/>
      <protection/>
    </xf>
    <xf numFmtId="172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9" xfId="0" applyNumberFormat="1" applyFont="1" applyFill="1" applyBorder="1" applyAlignment="1" applyProtection="1">
      <alignment vertical="center" wrapText="1"/>
      <protection/>
    </xf>
    <xf numFmtId="172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9" xfId="0" applyNumberFormat="1" applyFont="1" applyFill="1" applyBorder="1" applyAlignment="1" applyProtection="1">
      <alignment vertical="center" wrapText="1"/>
      <protection locked="0"/>
    </xf>
    <xf numFmtId="172" fontId="13" fillId="0" borderId="52" xfId="0" applyNumberFormat="1" applyFont="1" applyFill="1" applyBorder="1" applyAlignment="1" applyProtection="1">
      <alignment vertical="center" wrapText="1"/>
      <protection locked="0"/>
    </xf>
    <xf numFmtId="172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72" fontId="12" fillId="0" borderId="15" xfId="0" applyNumberFormat="1" applyFont="1" applyFill="1" applyBorder="1" applyAlignment="1" applyProtection="1">
      <alignment vertical="center" wrapText="1"/>
      <protection/>
    </xf>
    <xf numFmtId="172" fontId="12" fillId="0" borderId="53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/>
    </xf>
    <xf numFmtId="172" fontId="6" fillId="0" borderId="50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 wrapText="1"/>
    </xf>
    <xf numFmtId="172" fontId="6" fillId="0" borderId="53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right" vertical="center" wrapText="1" indent="1"/>
    </xf>
    <xf numFmtId="172" fontId="12" fillId="0" borderId="26" xfId="0" applyNumberFormat="1" applyFont="1" applyFill="1" applyBorder="1" applyAlignment="1">
      <alignment horizontal="left" vertical="center" wrapText="1" indent="1"/>
    </xf>
    <xf numFmtId="172" fontId="0" fillId="24" borderId="26" xfId="0" applyNumberFormat="1" applyFont="1" applyFill="1" applyBorder="1" applyAlignment="1">
      <alignment horizontal="left" vertical="center" wrapText="1" indent="2"/>
    </xf>
    <xf numFmtId="172" fontId="0" fillId="24" borderId="45" xfId="0" applyNumberFormat="1" applyFont="1" applyFill="1" applyBorder="1" applyAlignment="1">
      <alignment horizontal="left" vertical="center" wrapText="1" indent="2"/>
    </xf>
    <xf numFmtId="172" fontId="12" fillId="0" borderId="17" xfId="0" applyNumberFormat="1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172" fontId="12" fillId="0" borderId="12" xfId="0" applyNumberFormat="1" applyFont="1" applyFill="1" applyBorder="1" applyAlignment="1">
      <alignment horizontal="right" vertical="center" wrapText="1" indent="1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2" xfId="0" applyNumberFormat="1" applyFont="1" applyFill="1" applyBorder="1" applyAlignment="1" applyProtection="1">
      <alignment vertical="center" wrapText="1"/>
      <protection locked="0"/>
    </xf>
    <xf numFmtId="172" fontId="13" fillId="0" borderId="18" xfId="0" applyNumberFormat="1" applyFont="1" applyFill="1" applyBorder="1" applyAlignment="1" applyProtection="1">
      <alignment vertical="center" wrapText="1"/>
      <protection locked="0"/>
    </xf>
    <xf numFmtId="172" fontId="0" fillId="24" borderId="26" xfId="0" applyNumberFormat="1" applyFont="1" applyFill="1" applyBorder="1" applyAlignment="1">
      <alignment horizontal="right" vertical="center" wrapText="1" indent="2"/>
    </xf>
    <xf numFmtId="172" fontId="0" fillId="24" borderId="45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72" fontId="13" fillId="0" borderId="24" xfId="0" applyNumberFormat="1" applyFont="1" applyFill="1" applyBorder="1" applyAlignment="1" applyProtection="1">
      <alignment vertical="center"/>
      <protection locked="0"/>
    </xf>
    <xf numFmtId="172" fontId="12" fillId="0" borderId="24" xfId="0" applyNumberFormat="1" applyFont="1" applyFill="1" applyBorder="1" applyAlignment="1" applyProtection="1">
      <alignment vertical="center"/>
      <protection/>
    </xf>
    <xf numFmtId="172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72" fontId="13" fillId="0" borderId="21" xfId="0" applyNumberFormat="1" applyFont="1" applyFill="1" applyBorder="1" applyAlignment="1" applyProtection="1">
      <alignment vertical="center"/>
      <protection locked="0"/>
    </xf>
    <xf numFmtId="172" fontId="13" fillId="0" borderId="50" xfId="0" applyNumberFormat="1" applyFont="1" applyFill="1" applyBorder="1" applyAlignment="1" applyProtection="1">
      <alignment vertical="center"/>
      <protection locked="0"/>
    </xf>
    <xf numFmtId="172" fontId="12" fillId="0" borderId="53" xfId="0" applyNumberFormat="1" applyFont="1" applyFill="1" applyBorder="1" applyAlignment="1" applyProtection="1">
      <alignment vertical="center"/>
      <protection/>
    </xf>
    <xf numFmtId="172" fontId="12" fillId="0" borderId="22" xfId="0" applyNumberFormat="1" applyFont="1" applyFill="1" applyBorder="1" applyAlignment="1" applyProtection="1">
      <alignment vertical="center"/>
      <protection/>
    </xf>
    <xf numFmtId="172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72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72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72" fontId="13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2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72" fontId="12" fillId="0" borderId="15" xfId="0" applyNumberFormat="1" applyFont="1" applyFill="1" applyBorder="1" applyAlignment="1">
      <alignment vertical="center" wrapText="1"/>
    </xf>
    <xf numFmtId="172" fontId="12" fillId="0" borderId="16" xfId="0" applyNumberFormat="1" applyFont="1" applyFill="1" applyBorder="1" applyAlignment="1">
      <alignment vertical="center" wrapText="1"/>
    </xf>
    <xf numFmtId="0" fontId="25" fillId="0" borderId="0" xfId="62" applyFill="1">
      <alignment/>
      <protection/>
    </xf>
    <xf numFmtId="180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80" fontId="17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24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81" fontId="13" fillId="0" borderId="43" xfId="61" applyNumberFormat="1" applyFont="1" applyFill="1" applyBorder="1" applyAlignment="1" applyProtection="1">
      <alignment horizontal="center" vertical="center"/>
      <protection/>
    </xf>
    <xf numFmtId="182" fontId="13" fillId="0" borderId="56" xfId="61" applyNumberFormat="1" applyFont="1" applyFill="1" applyBorder="1" applyAlignment="1" applyProtection="1">
      <alignment vertical="center"/>
      <protection locked="0"/>
    </xf>
    <xf numFmtId="181" fontId="13" fillId="0" borderId="10" xfId="61" applyNumberFormat="1" applyFont="1" applyFill="1" applyBorder="1" applyAlignment="1" applyProtection="1">
      <alignment horizontal="center" vertical="center"/>
      <protection/>
    </xf>
    <xf numFmtId="182" fontId="13" fillId="0" borderId="18" xfId="61" applyNumberFormat="1" applyFont="1" applyFill="1" applyBorder="1" applyAlignment="1" applyProtection="1">
      <alignment vertical="center"/>
      <protection locked="0"/>
    </xf>
    <xf numFmtId="182" fontId="12" fillId="0" borderId="18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81" fontId="13" fillId="0" borderId="21" xfId="61" applyNumberFormat="1" applyFont="1" applyFill="1" applyBorder="1" applyAlignment="1" applyProtection="1">
      <alignment horizontal="center" vertical="center"/>
      <protection/>
    </xf>
    <xf numFmtId="182" fontId="12" fillId="0" borderId="22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Alignment="1" applyProtection="1">
      <alignment horizontal="left" indent="1"/>
      <protection locked="0"/>
    </xf>
    <xf numFmtId="0" fontId="17" fillId="0" borderId="43" xfId="62" applyFont="1" applyFill="1" applyBorder="1" applyAlignment="1">
      <alignment horizontal="right" indent="1"/>
      <protection/>
    </xf>
    <xf numFmtId="3" fontId="17" fillId="0" borderId="43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>
      <alignment/>
      <protection/>
    </xf>
    <xf numFmtId="0" fontId="31" fillId="0" borderId="0" xfId="62" applyFont="1" applyFill="1">
      <alignment/>
      <protection/>
    </xf>
    <xf numFmtId="0" fontId="32" fillId="0" borderId="17" xfId="62" applyFont="1" applyFill="1" applyBorder="1" applyAlignment="1">
      <alignment horizontal="center" vertical="center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17" fillId="0" borderId="54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183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indent="5"/>
    </xf>
    <xf numFmtId="183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83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83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indent="5"/>
    </xf>
    <xf numFmtId="18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172" fontId="12" fillId="0" borderId="15" xfId="0" applyNumberFormat="1" applyFont="1" applyFill="1" applyBorder="1" applyAlignment="1">
      <alignment horizontal="right" vertical="center" wrapText="1" indent="2"/>
    </xf>
    <xf numFmtId="172" fontId="12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center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top" wrapText="1"/>
      <protection/>
    </xf>
    <xf numFmtId="0" fontId="37" fillId="0" borderId="12" xfId="0" applyFont="1" applyBorder="1" applyAlignment="1" applyProtection="1">
      <alignment horizontal="center" vertical="top" wrapText="1"/>
      <protection/>
    </xf>
    <xf numFmtId="0" fontId="37" fillId="0" borderId="14" xfId="0" applyFont="1" applyBorder="1" applyAlignment="1" applyProtection="1">
      <alignment horizontal="center" vertical="top" wrapText="1"/>
      <protection/>
    </xf>
    <xf numFmtId="0" fontId="37" fillId="25" borderId="15" xfId="0" applyFont="1" applyFill="1" applyBorder="1" applyAlignment="1" applyProtection="1">
      <alignment horizontal="center" vertical="top" wrapText="1"/>
      <protection/>
    </xf>
    <xf numFmtId="0" fontId="39" fillId="0" borderId="43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9" fontId="39" fillId="0" borderId="43" xfId="69" applyFont="1" applyBorder="1" applyAlignment="1" applyProtection="1">
      <alignment horizontal="center" vertical="center" wrapText="1"/>
      <protection locked="0"/>
    </xf>
    <xf numFmtId="9" fontId="39" fillId="0" borderId="10" xfId="69" applyFont="1" applyBorder="1" applyAlignment="1" applyProtection="1">
      <alignment horizontal="center" vertical="center" wrapText="1"/>
      <protection locked="0"/>
    </xf>
    <xf numFmtId="9" fontId="39" fillId="0" borderId="11" xfId="69" applyFont="1" applyBorder="1" applyAlignment="1" applyProtection="1">
      <alignment horizontal="center" vertical="center" wrapText="1"/>
      <protection locked="0"/>
    </xf>
    <xf numFmtId="174" fontId="39" fillId="0" borderId="43" xfId="40" applyNumberFormat="1" applyFont="1" applyBorder="1" applyAlignment="1" applyProtection="1">
      <alignment horizontal="center" vertical="center" wrapText="1"/>
      <protection locked="0"/>
    </xf>
    <xf numFmtId="174" fontId="39" fillId="0" borderId="10" xfId="40" applyNumberFormat="1" applyFont="1" applyBorder="1" applyAlignment="1" applyProtection="1">
      <alignment horizontal="center" vertical="center" wrapText="1"/>
      <protection locked="0"/>
    </xf>
    <xf numFmtId="174" fontId="39" fillId="0" borderId="11" xfId="40" applyNumberFormat="1" applyFont="1" applyBorder="1" applyAlignment="1" applyProtection="1">
      <alignment horizontal="center" vertical="center" wrapText="1"/>
      <protection locked="0"/>
    </xf>
    <xf numFmtId="174" fontId="39" fillId="0" borderId="15" xfId="40" applyNumberFormat="1" applyFont="1" applyBorder="1" applyAlignment="1" applyProtection="1">
      <alignment horizontal="center" vertical="center" wrapText="1"/>
      <protection/>
    </xf>
    <xf numFmtId="174" fontId="39" fillId="0" borderId="56" xfId="40" applyNumberFormat="1" applyFont="1" applyBorder="1" applyAlignment="1" applyProtection="1">
      <alignment horizontal="center" vertical="top" wrapText="1"/>
      <protection locked="0"/>
    </xf>
    <xf numFmtId="174" fontId="39" fillId="0" borderId="18" xfId="40" applyNumberFormat="1" applyFont="1" applyBorder="1" applyAlignment="1" applyProtection="1">
      <alignment horizontal="center" vertical="top" wrapText="1"/>
      <protection locked="0"/>
    </xf>
    <xf numFmtId="174" fontId="39" fillId="0" borderId="62" xfId="40" applyNumberFormat="1" applyFont="1" applyBorder="1" applyAlignment="1" applyProtection="1">
      <alignment horizontal="center" vertical="top" wrapText="1"/>
      <protection locked="0"/>
    </xf>
    <xf numFmtId="174" fontId="39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8" xfId="0" applyFont="1" applyFill="1" applyBorder="1" applyAlignment="1" applyProtection="1">
      <alignment horizontal="right" vertical="center" wrapText="1" indent="1"/>
      <protection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172" fontId="13" fillId="0" borderId="43" xfId="0" applyNumberFormat="1" applyFont="1" applyFill="1" applyBorder="1" applyAlignment="1" applyProtection="1">
      <alignment vertical="center" wrapText="1"/>
      <protection locked="0"/>
    </xf>
    <xf numFmtId="172" fontId="13" fillId="0" borderId="43" xfId="0" applyNumberFormat="1" applyFont="1" applyFill="1" applyBorder="1" applyAlignment="1" applyProtection="1">
      <alignment vertical="center" wrapText="1"/>
      <protection/>
    </xf>
    <xf numFmtId="172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72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72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72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72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72" fontId="16" fillId="0" borderId="44" xfId="0" applyNumberFormat="1" applyFont="1" applyBorder="1" applyAlignment="1" applyProtection="1" quotePrefix="1">
      <alignment horizontal="right" vertical="center" wrapText="1" indent="1"/>
      <protection/>
    </xf>
    <xf numFmtId="172" fontId="18" fillId="0" borderId="44" xfId="0" applyNumberFormat="1" applyFont="1" applyBorder="1" applyAlignment="1" applyProtection="1">
      <alignment horizontal="right" vertical="center" wrapText="1" indent="1"/>
      <protection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72" fontId="20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72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3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72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72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72" fontId="6" fillId="0" borderId="45" xfId="0" applyNumberFormat="1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9" xfId="0" applyNumberForma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12" fillId="0" borderId="69" xfId="0" applyNumberFormat="1" applyFont="1" applyFill="1" applyBorder="1" applyAlignment="1" applyProtection="1">
      <alignment horizontal="center" vertical="center" wrapText="1"/>
      <protection/>
    </xf>
    <xf numFmtId="172" fontId="12" fillId="0" borderId="65" xfId="0" applyNumberFormat="1" applyFont="1" applyFill="1" applyBorder="1" applyAlignment="1" applyProtection="1">
      <alignment horizontal="center" vertical="center" wrapText="1"/>
      <protection/>
    </xf>
    <xf numFmtId="172" fontId="12" fillId="0" borderId="72" xfId="0" applyNumberFormat="1" applyFont="1" applyFill="1" applyBorder="1" applyAlignment="1" applyProtection="1">
      <alignment horizontal="center" vertical="center" wrapTex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17" xfId="0" applyNumberFormat="1" applyFont="1" applyFill="1" applyBorder="1" applyAlignment="1" applyProtection="1">
      <alignment horizontal="center" vertical="center" wrapText="1"/>
      <protection/>
    </xf>
    <xf numFmtId="172" fontId="12" fillId="0" borderId="15" xfId="0" applyNumberFormat="1" applyFont="1" applyFill="1" applyBorder="1" applyAlignment="1" applyProtection="1">
      <alignment horizontal="center" vertical="center" wrapText="1"/>
      <protection/>
    </xf>
    <xf numFmtId="172" fontId="12" fillId="0" borderId="16" xfId="0" applyNumberFormat="1" applyFont="1" applyFill="1" applyBorder="1" applyAlignment="1" applyProtection="1">
      <alignment horizontal="center" vertical="center" wrapTex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9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71" xfId="0" applyNumberForma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7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72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72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73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72" fontId="12" fillId="0" borderId="36" xfId="0" applyNumberFormat="1" applyFont="1" applyFill="1" applyBorder="1" applyAlignment="1" applyProtection="1">
      <alignment horizontal="center" vertical="center" wrapText="1"/>
      <protection/>
    </xf>
    <xf numFmtId="172" fontId="12" fillId="0" borderId="53" xfId="0" applyNumberFormat="1" applyFont="1" applyFill="1" applyBorder="1" applyAlignment="1" applyProtection="1">
      <alignment horizontal="center" vertical="center" wrapText="1"/>
      <protection/>
    </xf>
    <xf numFmtId="172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72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43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43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41" fillId="0" borderId="0" xfId="62" applyFont="1" applyFill="1" applyProtection="1">
      <alignment/>
      <protection/>
    </xf>
    <xf numFmtId="0" fontId="24" fillId="0" borderId="54" xfId="62" applyFont="1" applyFill="1" applyBorder="1" applyAlignment="1" applyProtection="1">
      <alignment horizontal="center" vertical="center" wrapText="1"/>
      <protection/>
    </xf>
    <xf numFmtId="0" fontId="24" fillId="0" borderId="21" xfId="62" applyFont="1" applyFill="1" applyBorder="1" applyAlignment="1" applyProtection="1">
      <alignment horizontal="center" vertical="center" wrapText="1"/>
      <protection/>
    </xf>
    <xf numFmtId="0" fontId="24" fillId="0" borderId="22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81" fontId="13" fillId="0" borderId="42" xfId="61" applyNumberFormat="1" applyFont="1" applyFill="1" applyBorder="1" applyAlignment="1" applyProtection="1">
      <alignment horizontal="center" vertical="center"/>
      <protection/>
    </xf>
    <xf numFmtId="180" fontId="18" fillId="0" borderId="42" xfId="62" applyNumberFormat="1" applyFont="1" applyFill="1" applyBorder="1" applyAlignment="1" applyProtection="1">
      <alignment horizontal="right" vertical="center" wrapText="1"/>
      <protection locked="0"/>
    </xf>
    <xf numFmtId="180" fontId="18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80" fontId="18" fillId="0" borderId="10" xfId="62" applyNumberFormat="1" applyFont="1" applyFill="1" applyBorder="1" applyAlignment="1" applyProtection="1">
      <alignment horizontal="right" vertical="center" wrapText="1"/>
      <protection/>
    </xf>
    <xf numFmtId="180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180" fontId="24" fillId="0" borderId="18" xfId="62" applyNumberFormat="1" applyFont="1" applyFill="1" applyBorder="1" applyAlignment="1" applyProtection="1">
      <alignment horizontal="right" vertical="center" wrapText="1"/>
      <protection locked="0"/>
    </xf>
    <xf numFmtId="180" fontId="17" fillId="0" borderId="10" xfId="62" applyNumberFormat="1" applyFont="1" applyFill="1" applyBorder="1" applyAlignment="1" applyProtection="1">
      <alignment horizontal="right" vertical="center" wrapText="1"/>
      <protection/>
    </xf>
    <xf numFmtId="180" fontId="17" fillId="0" borderId="18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80" fontId="18" fillId="0" borderId="21" xfId="62" applyNumberFormat="1" applyFont="1" applyFill="1" applyBorder="1" applyAlignment="1" applyProtection="1">
      <alignment horizontal="right" vertical="center" wrapText="1"/>
      <protection/>
    </xf>
    <xf numFmtId="180" fontId="1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82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horizontal="right" vertical="top"/>
      <protection locked="0"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8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82" fontId="12" fillId="0" borderId="16" xfId="61" applyNumberFormat="1" applyFont="1" applyFill="1" applyBorder="1" applyAlignment="1" applyProtection="1">
      <alignment vertical="center"/>
      <protection/>
    </xf>
    <xf numFmtId="0" fontId="42" fillId="0" borderId="0" xfId="62" applyFont="1" applyFill="1">
      <alignment/>
      <protection/>
    </xf>
    <xf numFmtId="0" fontId="32" fillId="0" borderId="58" xfId="62" applyFont="1" applyFill="1" applyBorder="1" applyAlignment="1">
      <alignment horizontal="center" vertical="center"/>
      <protection/>
    </xf>
    <xf numFmtId="0" fontId="32" fillId="0" borderId="59" xfId="62" applyFont="1" applyFill="1" applyBorder="1" applyAlignment="1">
      <alignment horizontal="center" vertical="center" wrapText="1"/>
      <protection/>
    </xf>
    <xf numFmtId="0" fontId="32" fillId="0" borderId="6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3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0" fontId="3" fillId="0" borderId="69" xfId="0" applyFont="1" applyBorder="1" applyAlignment="1">
      <alignment horizontal="left" vertical="center"/>
    </xf>
    <xf numFmtId="0" fontId="3" fillId="0" borderId="76" xfId="0" applyFont="1" applyBorder="1" applyAlignment="1">
      <alignment vertical="center" wrapText="1"/>
    </xf>
    <xf numFmtId="0" fontId="12" fillId="0" borderId="53" xfId="60" applyFont="1" applyFill="1" applyBorder="1" applyAlignment="1" applyProtection="1">
      <alignment vertical="center" wrapText="1"/>
      <protection/>
    </xf>
    <xf numFmtId="172" fontId="12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60" applyFont="1" applyFill="1" applyAlignment="1" applyProtection="1">
      <alignment horizontal="center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72" fontId="6" fillId="0" borderId="42" xfId="60" applyNumberFormat="1" applyFont="1" applyFill="1" applyBorder="1" applyAlignment="1" applyProtection="1">
      <alignment horizontal="center" vertical="center"/>
      <protection/>
    </xf>
    <xf numFmtId="172" fontId="6" fillId="0" borderId="61" xfId="60" applyNumberFormat="1" applyFont="1" applyFill="1" applyBorder="1" applyAlignment="1" applyProtection="1">
      <alignment horizontal="center" vertical="center"/>
      <protection/>
    </xf>
    <xf numFmtId="172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/>
    </xf>
    <xf numFmtId="172" fontId="6" fillId="0" borderId="31" xfId="0" applyNumberFormat="1" applyFont="1" applyFill="1" applyBorder="1" applyAlignment="1" applyProtection="1">
      <alignment horizontal="center" vertical="center" wrapText="1"/>
      <protection/>
    </xf>
    <xf numFmtId="172" fontId="6" fillId="0" borderId="4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Fill="1" applyAlignment="1" applyProtection="1">
      <alignment horizontal="center" textRotation="180" wrapText="1"/>
      <protection locked="0"/>
    </xf>
    <xf numFmtId="172" fontId="4" fillId="0" borderId="20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2" fontId="7" fillId="0" borderId="0" xfId="0" applyNumberFormat="1" applyFont="1" applyFill="1" applyAlignment="1">
      <alignment horizontal="center" textRotation="180" wrapText="1"/>
    </xf>
    <xf numFmtId="172" fontId="4" fillId="0" borderId="20" xfId="0" applyNumberFormat="1" applyFont="1" applyFill="1" applyBorder="1" applyAlignment="1">
      <alignment horizontal="right" vertical="center"/>
    </xf>
    <xf numFmtId="172" fontId="12" fillId="0" borderId="26" xfId="0" applyNumberFormat="1" applyFont="1" applyFill="1" applyBorder="1" applyAlignment="1">
      <alignment horizontal="center" vertical="center" wrapText="1"/>
    </xf>
    <xf numFmtId="172" fontId="6" fillId="0" borderId="77" xfId="0" applyNumberFormat="1" applyFont="1" applyFill="1" applyBorder="1" applyAlignment="1">
      <alignment horizontal="center" vertical="center"/>
    </xf>
    <xf numFmtId="172" fontId="6" fillId="0" borderId="70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left" vertical="center" wrapText="1"/>
    </xf>
    <xf numFmtId="172" fontId="0" fillId="0" borderId="0" xfId="0" applyNumberFormat="1" applyFill="1" applyAlignment="1" applyProtection="1">
      <alignment horizontal="left" vertical="center" wrapText="1"/>
      <protection locked="0"/>
    </xf>
    <xf numFmtId="179" fontId="24" fillId="0" borderId="37" xfId="0" applyNumberFormat="1" applyFont="1" applyFill="1" applyBorder="1" applyAlignment="1">
      <alignment horizontal="left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172" fontId="12" fillId="0" borderId="26" xfId="0" applyNumberFormat="1" applyFont="1" applyFill="1" applyBorder="1" applyAlignment="1">
      <alignment horizontal="center" vertical="center"/>
    </xf>
    <xf numFmtId="172" fontId="3" fillId="0" borderId="36" xfId="0" applyNumberFormat="1" applyFont="1" applyFill="1" applyBorder="1" applyAlignment="1">
      <alignment horizontal="left" vertical="center" wrapText="1" indent="2"/>
    </xf>
    <xf numFmtId="172" fontId="3" fillId="0" borderId="78" xfId="0" applyNumberFormat="1" applyFont="1" applyFill="1" applyBorder="1" applyAlignment="1">
      <alignment horizontal="left" vertical="center" wrapText="1" indent="2"/>
    </xf>
    <xf numFmtId="179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2" fontId="0" fillId="0" borderId="29" xfId="0" applyNumberFormat="1" applyFill="1" applyBorder="1" applyAlignment="1" applyProtection="1">
      <alignment horizontal="left" vertical="center" wrapText="1"/>
      <protection locked="0"/>
    </xf>
    <xf numFmtId="172" fontId="0" fillId="0" borderId="48" xfId="0" applyNumberFormat="1" applyFill="1" applyBorder="1" applyAlignment="1" applyProtection="1">
      <alignment horizontal="left" vertical="center" wrapText="1"/>
      <protection locked="0"/>
    </xf>
    <xf numFmtId="172" fontId="0" fillId="0" borderId="74" xfId="0" applyNumberFormat="1" applyFill="1" applyBorder="1" applyAlignment="1" applyProtection="1">
      <alignment horizontal="left" vertical="center" wrapText="1"/>
      <protection locked="0"/>
    </xf>
    <xf numFmtId="172" fontId="0" fillId="0" borderId="79" xfId="0" applyNumberFormat="1" applyFill="1" applyBorder="1" applyAlignment="1" applyProtection="1">
      <alignment horizontal="left" vertical="center" wrapText="1"/>
      <protection locked="0"/>
    </xf>
    <xf numFmtId="172" fontId="6" fillId="0" borderId="30" xfId="0" applyNumberFormat="1" applyFont="1" applyFill="1" applyBorder="1" applyAlignment="1">
      <alignment horizontal="center" vertical="center" wrapText="1"/>
    </xf>
    <xf numFmtId="172" fontId="6" fillId="0" borderId="71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center" vertical="center" wrapText="1"/>
    </xf>
    <xf numFmtId="172" fontId="3" fillId="0" borderId="7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 indent="1"/>
      <protection/>
    </xf>
    <xf numFmtId="0" fontId="6" fillId="0" borderId="45" xfId="0" applyFont="1" applyFill="1" applyBorder="1" applyAlignment="1" applyProtection="1">
      <alignment horizontal="left" vertical="center" wrapText="1" inden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72" fontId="6" fillId="0" borderId="58" xfId="0" applyNumberFormat="1" applyFont="1" applyFill="1" applyBorder="1" applyAlignment="1" applyProtection="1">
      <alignment horizontal="center" vertical="center" wrapText="1"/>
      <protection/>
    </xf>
    <xf numFmtId="172" fontId="6" fillId="0" borderId="69" xfId="0" applyNumberFormat="1" applyFont="1" applyFill="1" applyBorder="1" applyAlignment="1" applyProtection="1">
      <alignment horizontal="center" vertical="center" wrapText="1"/>
      <protection/>
    </xf>
    <xf numFmtId="172" fontId="6" fillId="0" borderId="59" xfId="0" applyNumberFormat="1" applyFont="1" applyFill="1" applyBorder="1" applyAlignment="1" applyProtection="1">
      <alignment horizontal="center" vertical="center" wrapText="1"/>
      <protection/>
    </xf>
    <xf numFmtId="172" fontId="6" fillId="0" borderId="65" xfId="0" applyNumberFormat="1" applyFont="1" applyFill="1" applyBorder="1" applyAlignment="1" applyProtection="1">
      <alignment horizontal="center" vertical="center"/>
      <protection/>
    </xf>
    <xf numFmtId="172" fontId="6" fillId="0" borderId="65" xfId="0" applyNumberFormat="1" applyFont="1" applyFill="1" applyBorder="1" applyAlignment="1" applyProtection="1">
      <alignment horizontal="center" vertical="center" wrapText="1"/>
      <protection/>
    </xf>
    <xf numFmtId="172" fontId="6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8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>
      <alignment horizontal="center" textRotation="180" wrapText="1"/>
    </xf>
    <xf numFmtId="172" fontId="6" fillId="0" borderId="66" xfId="0" applyNumberFormat="1" applyFont="1" applyFill="1" applyBorder="1" applyAlignment="1">
      <alignment horizontal="center" vertical="center" wrapText="1"/>
    </xf>
    <xf numFmtId="172" fontId="6" fillId="0" borderId="73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30" xfId="0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>
      <alignment horizontal="center" vertical="center"/>
    </xf>
    <xf numFmtId="172" fontId="6" fillId="0" borderId="77" xfId="0" applyNumberFormat="1" applyFont="1" applyFill="1" applyBorder="1" applyAlignment="1">
      <alignment horizontal="center" vertical="center" wrapText="1"/>
    </xf>
    <xf numFmtId="172" fontId="6" fillId="0" borderId="27" xfId="0" applyNumberFormat="1" applyFont="1" applyFill="1" applyBorder="1" applyAlignment="1">
      <alignment horizontal="center" vertical="center" wrapText="1"/>
    </xf>
    <xf numFmtId="172" fontId="6" fillId="0" borderId="47" xfId="0" applyNumberFormat="1" applyFont="1" applyFill="1" applyBorder="1" applyAlignment="1">
      <alignment horizontal="center" vertical="center" wrapText="1"/>
    </xf>
    <xf numFmtId="172" fontId="6" fillId="0" borderId="80" xfId="0" applyNumberFormat="1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left" vertical="center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7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>
      <alignment horizontal="left" vertical="center" indent="2"/>
    </xf>
    <xf numFmtId="0" fontId="6" fillId="0" borderId="45" xfId="0" applyFont="1" applyFill="1" applyBorder="1" applyAlignment="1">
      <alignment horizontal="left" vertical="center" indent="2"/>
    </xf>
    <xf numFmtId="0" fontId="25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center" vertical="center" wrapText="1"/>
      <protection/>
    </xf>
    <xf numFmtId="0" fontId="28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horizontal="right"/>
      <protection/>
    </xf>
    <xf numFmtId="0" fontId="30" fillId="0" borderId="58" xfId="62" applyFont="1" applyFill="1" applyBorder="1" applyAlignment="1" applyProtection="1">
      <alignment horizontal="center" vertical="center" wrapText="1"/>
      <protection/>
    </xf>
    <xf numFmtId="0" fontId="30" fillId="0" borderId="13" xfId="62" applyFont="1" applyFill="1" applyBorder="1" applyAlignment="1" applyProtection="1">
      <alignment horizontal="center" vertical="center" wrapText="1"/>
      <protection/>
    </xf>
    <xf numFmtId="0" fontId="30" fillId="0" borderId="38" xfId="62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textRotation="90"/>
      <protection/>
    </xf>
    <xf numFmtId="0" fontId="20" fillId="0" borderId="19" xfId="61" applyFont="1" applyFill="1" applyBorder="1" applyAlignment="1" applyProtection="1">
      <alignment horizontal="center" vertical="center" textRotation="90"/>
      <protection/>
    </xf>
    <xf numFmtId="0" fontId="20" fillId="0" borderId="43" xfId="61" applyFont="1" applyFill="1" applyBorder="1" applyAlignment="1" applyProtection="1">
      <alignment horizontal="center" vertical="center" textRotation="90"/>
      <protection/>
    </xf>
    <xf numFmtId="0" fontId="29" fillId="0" borderId="42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vertical="center" wrapText="1"/>
      <protection/>
    </xf>
    <xf numFmtId="0" fontId="29" fillId="0" borderId="60" xfId="62" applyFont="1" applyFill="1" applyBorder="1" applyAlignment="1" applyProtection="1">
      <alignment horizontal="center" vertical="center" wrapText="1"/>
      <protection/>
    </xf>
    <xf numFmtId="0" fontId="29" fillId="0" borderId="56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wrapText="1"/>
      <protection/>
    </xf>
    <xf numFmtId="0" fontId="29" fillId="0" borderId="18" xfId="62" applyFont="1" applyFill="1" applyBorder="1" applyAlignment="1" applyProtection="1">
      <alignment horizont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0" fillId="0" borderId="42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28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 vertical="center"/>
      <protection/>
    </xf>
    <xf numFmtId="0" fontId="16" fillId="0" borderId="36" xfId="62" applyFont="1" applyFill="1" applyBorder="1" applyAlignment="1">
      <alignment horizontal="left"/>
      <protection/>
    </xf>
    <xf numFmtId="0" fontId="16" fillId="0" borderId="45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8" fillId="0" borderId="0" xfId="62" applyFont="1" applyFill="1" applyAlignment="1">
      <alignment horizontal="center" wrapText="1"/>
      <protection/>
    </xf>
    <xf numFmtId="0" fontId="28" fillId="0" borderId="0" xfId="62" applyFont="1" applyFill="1" applyAlignment="1">
      <alignment horizontal="center"/>
      <protection/>
    </xf>
    <xf numFmtId="0" fontId="16" fillId="0" borderId="36" xfId="62" applyFont="1" applyFill="1" applyBorder="1" applyAlignment="1">
      <alignment horizontal="left" indent="1"/>
      <protection/>
    </xf>
    <xf numFmtId="0" fontId="16" fillId="0" borderId="45" xfId="62" applyFont="1" applyFill="1" applyBorder="1" applyAlignment="1">
      <alignment horizontal="left" indent="1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wrapText="1"/>
      <protection/>
    </xf>
    <xf numFmtId="0" fontId="37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6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1">
      <selection activeCell="D137" sqref="D137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66" t="s">
        <v>4</v>
      </c>
      <c r="B1" s="666"/>
      <c r="C1" s="666"/>
      <c r="D1" s="666"/>
      <c r="E1" s="666"/>
    </row>
    <row r="2" spans="1:5" ht="15.75" customHeight="1" thickBot="1">
      <c r="A2" s="46" t="s">
        <v>110</v>
      </c>
      <c r="B2" s="46"/>
      <c r="C2" s="408"/>
      <c r="D2" s="408"/>
      <c r="E2" s="408" t="s">
        <v>154</v>
      </c>
    </row>
    <row r="3" spans="1:5" ht="15.75" customHeight="1">
      <c r="A3" s="667" t="s">
        <v>59</v>
      </c>
      <c r="B3" s="669" t="s">
        <v>6</v>
      </c>
      <c r="C3" s="671" t="e">
        <f>+CONCATENATE(LEFT(#REF!,4),". évi")</f>
        <v>#REF!</v>
      </c>
      <c r="D3" s="671"/>
      <c r="E3" s="672"/>
    </row>
    <row r="4" spans="1:5" ht="37.5" customHeight="1" thickBot="1">
      <c r="A4" s="668"/>
      <c r="B4" s="670"/>
      <c r="C4" s="48" t="s">
        <v>176</v>
      </c>
      <c r="D4" s="48" t="s">
        <v>181</v>
      </c>
      <c r="E4" s="49" t="s">
        <v>182</v>
      </c>
    </row>
    <row r="5" spans="1:5" s="422" customFormat="1" ht="12" customHeight="1" thickBot="1">
      <c r="A5" s="386" t="s">
        <v>418</v>
      </c>
      <c r="B5" s="387" t="s">
        <v>419</v>
      </c>
      <c r="C5" s="387" t="s">
        <v>420</v>
      </c>
      <c r="D5" s="387" t="s">
        <v>421</v>
      </c>
      <c r="E5" s="433" t="s">
        <v>422</v>
      </c>
    </row>
    <row r="6" spans="1:5" s="423" customFormat="1" ht="12" customHeight="1" thickBot="1">
      <c r="A6" s="381" t="s">
        <v>7</v>
      </c>
      <c r="B6" s="382" t="s">
        <v>310</v>
      </c>
      <c r="C6" s="413">
        <f>SUM(C7:C12)</f>
        <v>12737</v>
      </c>
      <c r="D6" s="413">
        <f>SUM(D7:D12)</f>
        <v>14273</v>
      </c>
      <c r="E6" s="396">
        <f>SUM(E7:E12)</f>
        <v>14522</v>
      </c>
    </row>
    <row r="7" spans="1:5" s="423" customFormat="1" ht="12" customHeight="1">
      <c r="A7" s="376" t="s">
        <v>71</v>
      </c>
      <c r="B7" s="424" t="s">
        <v>311</v>
      </c>
      <c r="C7" s="415">
        <v>12242</v>
      </c>
      <c r="D7" s="415">
        <v>12578</v>
      </c>
      <c r="E7" s="398">
        <v>12578</v>
      </c>
    </row>
    <row r="8" spans="1:5" s="423" customFormat="1" ht="12" customHeight="1">
      <c r="A8" s="375" t="s">
        <v>72</v>
      </c>
      <c r="B8" s="425" t="s">
        <v>312</v>
      </c>
      <c r="C8" s="414"/>
      <c r="D8" s="414"/>
      <c r="E8" s="397"/>
    </row>
    <row r="9" spans="1:5" s="423" customFormat="1" ht="12" customHeight="1">
      <c r="A9" s="375" t="s">
        <v>73</v>
      </c>
      <c r="B9" s="425" t="s">
        <v>313</v>
      </c>
      <c r="C9" s="414"/>
      <c r="D9" s="414"/>
      <c r="E9" s="397"/>
    </row>
    <row r="10" spans="1:5" s="423" customFormat="1" ht="12" customHeight="1">
      <c r="A10" s="375" t="s">
        <v>74</v>
      </c>
      <c r="B10" s="425" t="s">
        <v>314</v>
      </c>
      <c r="C10" s="414"/>
      <c r="D10" s="414">
        <v>1200</v>
      </c>
      <c r="E10" s="397">
        <v>1200</v>
      </c>
    </row>
    <row r="11" spans="1:5" s="423" customFormat="1" ht="12" customHeight="1">
      <c r="A11" s="375" t="s">
        <v>107</v>
      </c>
      <c r="B11" s="425" t="s">
        <v>315</v>
      </c>
      <c r="C11" s="414">
        <v>495</v>
      </c>
      <c r="D11" s="414">
        <v>495</v>
      </c>
      <c r="E11" s="397">
        <v>371</v>
      </c>
    </row>
    <row r="12" spans="1:5" s="423" customFormat="1" ht="12" customHeight="1" thickBot="1">
      <c r="A12" s="377" t="s">
        <v>75</v>
      </c>
      <c r="B12" s="426" t="s">
        <v>316</v>
      </c>
      <c r="C12" s="416"/>
      <c r="D12" s="416"/>
      <c r="E12" s="399">
        <v>373</v>
      </c>
    </row>
    <row r="13" spans="1:5" s="423" customFormat="1" ht="12" customHeight="1" thickBot="1">
      <c r="A13" s="381" t="s">
        <v>8</v>
      </c>
      <c r="B13" s="403" t="s">
        <v>317</v>
      </c>
      <c r="C13" s="413">
        <f>SUM(C14:C18)</f>
        <v>1797</v>
      </c>
      <c r="D13" s="413">
        <f>SUM(D14:D18)</f>
        <v>1797</v>
      </c>
      <c r="E13" s="396">
        <f>SUM(E14:E18)</f>
        <v>888</v>
      </c>
    </row>
    <row r="14" spans="1:5" s="423" customFormat="1" ht="12" customHeight="1">
      <c r="A14" s="376" t="s">
        <v>77</v>
      </c>
      <c r="B14" s="424" t="s">
        <v>318</v>
      </c>
      <c r="C14" s="415"/>
      <c r="D14" s="415"/>
      <c r="E14" s="398"/>
    </row>
    <row r="15" spans="1:5" s="423" customFormat="1" ht="12" customHeight="1">
      <c r="A15" s="375" t="s">
        <v>78</v>
      </c>
      <c r="B15" s="425" t="s">
        <v>319</v>
      </c>
      <c r="C15" s="414"/>
      <c r="D15" s="414"/>
      <c r="E15" s="397"/>
    </row>
    <row r="16" spans="1:5" s="423" customFormat="1" ht="12" customHeight="1">
      <c r="A16" s="375" t="s">
        <v>79</v>
      </c>
      <c r="B16" s="425" t="s">
        <v>320</v>
      </c>
      <c r="C16" s="414"/>
      <c r="D16" s="414"/>
      <c r="E16" s="397"/>
    </row>
    <row r="17" spans="1:5" s="423" customFormat="1" ht="12" customHeight="1">
      <c r="A17" s="375" t="s">
        <v>80</v>
      </c>
      <c r="B17" s="425" t="s">
        <v>321</v>
      </c>
      <c r="C17" s="414"/>
      <c r="D17" s="414"/>
      <c r="E17" s="397"/>
    </row>
    <row r="18" spans="1:5" s="423" customFormat="1" ht="12" customHeight="1">
      <c r="A18" s="375" t="s">
        <v>81</v>
      </c>
      <c r="B18" s="425" t="s">
        <v>322</v>
      </c>
      <c r="C18" s="414">
        <v>1797</v>
      </c>
      <c r="D18" s="414">
        <v>1797</v>
      </c>
      <c r="E18" s="397">
        <v>888</v>
      </c>
    </row>
    <row r="19" spans="1:5" s="423" customFormat="1" ht="12" customHeight="1" thickBot="1">
      <c r="A19" s="377" t="s">
        <v>88</v>
      </c>
      <c r="B19" s="426" t="s">
        <v>323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324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60</v>
      </c>
      <c r="B21" s="424" t="s">
        <v>325</v>
      </c>
      <c r="C21" s="415"/>
      <c r="D21" s="415"/>
      <c r="E21" s="398"/>
    </row>
    <row r="22" spans="1:5" s="423" customFormat="1" ht="12" customHeight="1">
      <c r="A22" s="375" t="s">
        <v>61</v>
      </c>
      <c r="B22" s="425" t="s">
        <v>326</v>
      </c>
      <c r="C22" s="414"/>
      <c r="D22" s="414"/>
      <c r="E22" s="397"/>
    </row>
    <row r="23" spans="1:5" s="423" customFormat="1" ht="12" customHeight="1">
      <c r="A23" s="375" t="s">
        <v>62</v>
      </c>
      <c r="B23" s="425" t="s">
        <v>327</v>
      </c>
      <c r="C23" s="414"/>
      <c r="D23" s="414"/>
      <c r="E23" s="397"/>
    </row>
    <row r="24" spans="1:5" s="423" customFormat="1" ht="12" customHeight="1">
      <c r="A24" s="375" t="s">
        <v>63</v>
      </c>
      <c r="B24" s="425" t="s">
        <v>328</v>
      </c>
      <c r="C24" s="414"/>
      <c r="D24" s="414"/>
      <c r="E24" s="397"/>
    </row>
    <row r="25" spans="1:5" s="423" customFormat="1" ht="12" customHeight="1">
      <c r="A25" s="375" t="s">
        <v>119</v>
      </c>
      <c r="B25" s="425" t="s">
        <v>329</v>
      </c>
      <c r="C25" s="414"/>
      <c r="D25" s="414"/>
      <c r="E25" s="397"/>
    </row>
    <row r="26" spans="1:5" s="423" customFormat="1" ht="12" customHeight="1" thickBot="1">
      <c r="A26" s="377" t="s">
        <v>120</v>
      </c>
      <c r="B26" s="405" t="s">
        <v>330</v>
      </c>
      <c r="C26" s="416"/>
      <c r="D26" s="416"/>
      <c r="E26" s="399"/>
    </row>
    <row r="27" spans="1:5" s="423" customFormat="1" ht="12" customHeight="1" thickBot="1">
      <c r="A27" s="381" t="s">
        <v>121</v>
      </c>
      <c r="B27" s="382" t="s">
        <v>690</v>
      </c>
      <c r="C27" s="419">
        <f>SUM(C28:C33)</f>
        <v>2745</v>
      </c>
      <c r="D27" s="419">
        <f>SUM(D28:D33)</f>
        <v>2745</v>
      </c>
      <c r="E27" s="432">
        <f>SUM(E28:E33)</f>
        <v>2743</v>
      </c>
    </row>
    <row r="28" spans="1:5" s="423" customFormat="1" ht="12" customHeight="1">
      <c r="A28" s="376" t="s">
        <v>331</v>
      </c>
      <c r="B28" s="424" t="s">
        <v>694</v>
      </c>
      <c r="C28" s="415">
        <v>1000</v>
      </c>
      <c r="D28" s="415">
        <v>1000</v>
      </c>
      <c r="E28" s="398">
        <v>1084</v>
      </c>
    </row>
    <row r="29" spans="1:5" s="423" customFormat="1" ht="12" customHeight="1">
      <c r="A29" s="375" t="s">
        <v>332</v>
      </c>
      <c r="B29" s="425" t="s">
        <v>695</v>
      </c>
      <c r="C29" s="414"/>
      <c r="D29" s="414"/>
      <c r="E29" s="397"/>
    </row>
    <row r="30" spans="1:5" s="423" customFormat="1" ht="12" customHeight="1">
      <c r="A30" s="375" t="s">
        <v>333</v>
      </c>
      <c r="B30" s="425" t="s">
        <v>696</v>
      </c>
      <c r="C30" s="414"/>
      <c r="D30" s="414"/>
      <c r="E30" s="397"/>
    </row>
    <row r="31" spans="1:5" s="423" customFormat="1" ht="12" customHeight="1">
      <c r="A31" s="375" t="s">
        <v>691</v>
      </c>
      <c r="B31" s="425" t="s">
        <v>697</v>
      </c>
      <c r="C31" s="414"/>
      <c r="D31" s="414"/>
      <c r="E31" s="397"/>
    </row>
    <row r="32" spans="1:5" s="423" customFormat="1" ht="12" customHeight="1">
      <c r="A32" s="375" t="s">
        <v>692</v>
      </c>
      <c r="B32" s="425" t="s">
        <v>334</v>
      </c>
      <c r="C32" s="414">
        <v>1345</v>
      </c>
      <c r="D32" s="414">
        <v>1345</v>
      </c>
      <c r="E32" s="397">
        <v>1239</v>
      </c>
    </row>
    <row r="33" spans="1:5" s="423" customFormat="1" ht="12" customHeight="1" thickBot="1">
      <c r="A33" s="377" t="s">
        <v>693</v>
      </c>
      <c r="B33" s="405" t="s">
        <v>335</v>
      </c>
      <c r="C33" s="416">
        <v>400</v>
      </c>
      <c r="D33" s="416">
        <v>400</v>
      </c>
      <c r="E33" s="399">
        <v>420</v>
      </c>
    </row>
    <row r="34" spans="1:5" s="423" customFormat="1" ht="12" customHeight="1" thickBot="1">
      <c r="A34" s="381" t="s">
        <v>11</v>
      </c>
      <c r="B34" s="382" t="s">
        <v>336</v>
      </c>
      <c r="C34" s="413">
        <f>SUM(C35:C44)</f>
        <v>535</v>
      </c>
      <c r="D34" s="413">
        <f>SUM(D35:D44)</f>
        <v>535</v>
      </c>
      <c r="E34" s="396">
        <f>SUM(E35:E44)</f>
        <v>445</v>
      </c>
    </row>
    <row r="35" spans="1:5" s="423" customFormat="1" ht="12" customHeight="1">
      <c r="A35" s="376" t="s">
        <v>64</v>
      </c>
      <c r="B35" s="424" t="s">
        <v>337</v>
      </c>
      <c r="C35" s="415"/>
      <c r="D35" s="415"/>
      <c r="E35" s="398"/>
    </row>
    <row r="36" spans="1:5" s="423" customFormat="1" ht="12" customHeight="1">
      <c r="A36" s="375" t="s">
        <v>65</v>
      </c>
      <c r="B36" s="425" t="s">
        <v>338</v>
      </c>
      <c r="C36" s="414">
        <v>30</v>
      </c>
      <c r="D36" s="414">
        <v>30</v>
      </c>
      <c r="E36" s="397">
        <v>8</v>
      </c>
    </row>
    <row r="37" spans="1:5" s="423" customFormat="1" ht="12" customHeight="1">
      <c r="A37" s="375" t="s">
        <v>66</v>
      </c>
      <c r="B37" s="425" t="s">
        <v>339</v>
      </c>
      <c r="C37" s="414">
        <v>40</v>
      </c>
      <c r="D37" s="414">
        <v>40</v>
      </c>
      <c r="E37" s="397">
        <v>10</v>
      </c>
    </row>
    <row r="38" spans="1:5" s="423" customFormat="1" ht="12" customHeight="1">
      <c r="A38" s="375" t="s">
        <v>123</v>
      </c>
      <c r="B38" s="425" t="s">
        <v>340</v>
      </c>
      <c r="C38" s="414">
        <v>425</v>
      </c>
      <c r="D38" s="414">
        <v>425</v>
      </c>
      <c r="E38" s="397">
        <v>420</v>
      </c>
    </row>
    <row r="39" spans="1:5" s="423" customFormat="1" ht="12" customHeight="1">
      <c r="A39" s="375" t="s">
        <v>124</v>
      </c>
      <c r="B39" s="425" t="s">
        <v>341</v>
      </c>
      <c r="C39" s="414"/>
      <c r="D39" s="414"/>
      <c r="E39" s="397"/>
    </row>
    <row r="40" spans="1:5" s="423" customFormat="1" ht="12" customHeight="1">
      <c r="A40" s="375" t="s">
        <v>125</v>
      </c>
      <c r="B40" s="425" t="s">
        <v>342</v>
      </c>
      <c r="C40" s="414"/>
      <c r="D40" s="414"/>
      <c r="E40" s="397"/>
    </row>
    <row r="41" spans="1:5" s="423" customFormat="1" ht="12" customHeight="1">
      <c r="A41" s="375" t="s">
        <v>126</v>
      </c>
      <c r="B41" s="425" t="s">
        <v>343</v>
      </c>
      <c r="C41" s="414"/>
      <c r="D41" s="414"/>
      <c r="E41" s="397"/>
    </row>
    <row r="42" spans="1:5" s="423" customFormat="1" ht="12" customHeight="1">
      <c r="A42" s="375" t="s">
        <v>127</v>
      </c>
      <c r="B42" s="425" t="s">
        <v>344</v>
      </c>
      <c r="C42" s="414">
        <v>40</v>
      </c>
      <c r="D42" s="414">
        <v>40</v>
      </c>
      <c r="E42" s="397">
        <v>7</v>
      </c>
    </row>
    <row r="43" spans="1:5" s="423" customFormat="1" ht="12" customHeight="1">
      <c r="A43" s="375" t="s">
        <v>345</v>
      </c>
      <c r="B43" s="425" t="s">
        <v>346</v>
      </c>
      <c r="C43" s="417"/>
      <c r="D43" s="417"/>
      <c r="E43" s="400"/>
    </row>
    <row r="44" spans="1:5" s="423" customFormat="1" ht="12" customHeight="1" thickBot="1">
      <c r="A44" s="377" t="s">
        <v>347</v>
      </c>
      <c r="B44" s="426" t="s">
        <v>348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349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67</v>
      </c>
      <c r="B46" s="424" t="s">
        <v>350</v>
      </c>
      <c r="C46" s="434"/>
      <c r="D46" s="434"/>
      <c r="E46" s="402"/>
    </row>
    <row r="47" spans="1:5" s="423" customFormat="1" ht="12" customHeight="1">
      <c r="A47" s="375" t="s">
        <v>68</v>
      </c>
      <c r="B47" s="425" t="s">
        <v>351</v>
      </c>
      <c r="C47" s="417"/>
      <c r="D47" s="417"/>
      <c r="E47" s="400"/>
    </row>
    <row r="48" spans="1:5" s="423" customFormat="1" ht="12" customHeight="1">
      <c r="A48" s="375" t="s">
        <v>352</v>
      </c>
      <c r="B48" s="425" t="s">
        <v>353</v>
      </c>
      <c r="C48" s="417"/>
      <c r="D48" s="417"/>
      <c r="E48" s="400"/>
    </row>
    <row r="49" spans="1:5" s="423" customFormat="1" ht="12" customHeight="1">
      <c r="A49" s="375" t="s">
        <v>354</v>
      </c>
      <c r="B49" s="425" t="s">
        <v>355</v>
      </c>
      <c r="C49" s="417"/>
      <c r="D49" s="417"/>
      <c r="E49" s="400"/>
    </row>
    <row r="50" spans="1:5" s="423" customFormat="1" ht="12" customHeight="1" thickBot="1">
      <c r="A50" s="377" t="s">
        <v>356</v>
      </c>
      <c r="B50" s="426" t="s">
        <v>357</v>
      </c>
      <c r="C50" s="418"/>
      <c r="D50" s="418"/>
      <c r="E50" s="401"/>
    </row>
    <row r="51" spans="1:5" s="423" customFormat="1" ht="17.25" customHeight="1" thickBot="1">
      <c r="A51" s="381" t="s">
        <v>128</v>
      </c>
      <c r="B51" s="382" t="s">
        <v>358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69</v>
      </c>
      <c r="B52" s="424" t="s">
        <v>359</v>
      </c>
      <c r="C52" s="415"/>
      <c r="D52" s="415"/>
      <c r="E52" s="398"/>
    </row>
    <row r="53" spans="1:5" s="423" customFormat="1" ht="12" customHeight="1">
      <c r="A53" s="375" t="s">
        <v>70</v>
      </c>
      <c r="B53" s="425" t="s">
        <v>360</v>
      </c>
      <c r="C53" s="414"/>
      <c r="D53" s="414"/>
      <c r="E53" s="397"/>
    </row>
    <row r="54" spans="1:5" s="423" customFormat="1" ht="12" customHeight="1">
      <c r="A54" s="375" t="s">
        <v>361</v>
      </c>
      <c r="B54" s="425" t="s">
        <v>362</v>
      </c>
      <c r="C54" s="414"/>
      <c r="D54" s="414"/>
      <c r="E54" s="397"/>
    </row>
    <row r="55" spans="1:5" s="423" customFormat="1" ht="12" customHeight="1" thickBot="1">
      <c r="A55" s="377" t="s">
        <v>363</v>
      </c>
      <c r="B55" s="426" t="s">
        <v>364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365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129</v>
      </c>
      <c r="B57" s="424" t="s">
        <v>366</v>
      </c>
      <c r="C57" s="417"/>
      <c r="D57" s="417"/>
      <c r="E57" s="400"/>
    </row>
    <row r="58" spans="1:5" s="423" customFormat="1" ht="12" customHeight="1">
      <c r="A58" s="375" t="s">
        <v>130</v>
      </c>
      <c r="B58" s="425" t="s">
        <v>367</v>
      </c>
      <c r="C58" s="417"/>
      <c r="D58" s="417"/>
      <c r="E58" s="400"/>
    </row>
    <row r="59" spans="1:5" s="423" customFormat="1" ht="12" customHeight="1">
      <c r="A59" s="375" t="s">
        <v>155</v>
      </c>
      <c r="B59" s="425" t="s">
        <v>368</v>
      </c>
      <c r="C59" s="417"/>
      <c r="D59" s="417"/>
      <c r="E59" s="400"/>
    </row>
    <row r="60" spans="1:5" s="423" customFormat="1" ht="12" customHeight="1" thickBot="1">
      <c r="A60" s="377" t="s">
        <v>369</v>
      </c>
      <c r="B60" s="426" t="s">
        <v>370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371</v>
      </c>
      <c r="C61" s="419">
        <f>+C6+C13+C20+C27+C34+C45+C51+C56</f>
        <v>17814</v>
      </c>
      <c r="D61" s="419">
        <f>+D6+D13+D20+D27+D34+D45+D51+D56</f>
        <v>19350</v>
      </c>
      <c r="E61" s="432">
        <f>+E6+E13+E20+E27+E34+E45+E51+E56</f>
        <v>18598</v>
      </c>
    </row>
    <row r="62" spans="1:5" s="423" customFormat="1" ht="12" customHeight="1" thickBot="1">
      <c r="A62" s="435" t="s">
        <v>372</v>
      </c>
      <c r="B62" s="403" t="s">
        <v>373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374</v>
      </c>
      <c r="B63" s="424" t="s">
        <v>375</v>
      </c>
      <c r="C63" s="417"/>
      <c r="D63" s="417"/>
      <c r="E63" s="400"/>
    </row>
    <row r="64" spans="1:5" s="423" customFormat="1" ht="12" customHeight="1">
      <c r="A64" s="375" t="s">
        <v>376</v>
      </c>
      <c r="B64" s="425" t="s">
        <v>377</v>
      </c>
      <c r="C64" s="417"/>
      <c r="D64" s="417"/>
      <c r="E64" s="400"/>
    </row>
    <row r="65" spans="1:5" s="423" customFormat="1" ht="12" customHeight="1" thickBot="1">
      <c r="A65" s="377" t="s">
        <v>378</v>
      </c>
      <c r="B65" s="361" t="s">
        <v>423</v>
      </c>
      <c r="C65" s="417"/>
      <c r="D65" s="417"/>
      <c r="E65" s="400"/>
    </row>
    <row r="66" spans="1:5" s="423" customFormat="1" ht="12" customHeight="1" thickBot="1">
      <c r="A66" s="435" t="s">
        <v>380</v>
      </c>
      <c r="B66" s="403" t="s">
        <v>381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108</v>
      </c>
      <c r="B67" s="424" t="s">
        <v>382</v>
      </c>
      <c r="C67" s="417"/>
      <c r="D67" s="417"/>
      <c r="E67" s="400"/>
    </row>
    <row r="68" spans="1:5" s="423" customFormat="1" ht="12" customHeight="1">
      <c r="A68" s="375" t="s">
        <v>109</v>
      </c>
      <c r="B68" s="425" t="s">
        <v>383</v>
      </c>
      <c r="C68" s="417"/>
      <c r="D68" s="417"/>
      <c r="E68" s="400"/>
    </row>
    <row r="69" spans="1:5" s="423" customFormat="1" ht="12" customHeight="1">
      <c r="A69" s="375" t="s">
        <v>384</v>
      </c>
      <c r="B69" s="425" t="s">
        <v>385</v>
      </c>
      <c r="C69" s="417"/>
      <c r="D69" s="417"/>
      <c r="E69" s="400"/>
    </row>
    <row r="70" spans="1:5" s="423" customFormat="1" ht="12" customHeight="1" thickBot="1">
      <c r="A70" s="377" t="s">
        <v>386</v>
      </c>
      <c r="B70" s="426" t="s">
        <v>387</v>
      </c>
      <c r="C70" s="417"/>
      <c r="D70" s="417"/>
      <c r="E70" s="400"/>
    </row>
    <row r="71" spans="1:5" s="423" customFormat="1" ht="12" customHeight="1" thickBot="1">
      <c r="A71" s="435" t="s">
        <v>388</v>
      </c>
      <c r="B71" s="403" t="s">
        <v>389</v>
      </c>
      <c r="C71" s="413">
        <f>+C72+C73</f>
        <v>5500</v>
      </c>
      <c r="D71" s="413">
        <f>+D72+D73</f>
        <v>6400</v>
      </c>
      <c r="E71" s="396">
        <f>+E72+E73</f>
        <v>4130</v>
      </c>
    </row>
    <row r="72" spans="1:5" s="423" customFormat="1" ht="12" customHeight="1">
      <c r="A72" s="376" t="s">
        <v>390</v>
      </c>
      <c r="B72" s="424" t="s">
        <v>391</v>
      </c>
      <c r="C72" s="417">
        <v>5500</v>
      </c>
      <c r="D72" s="417">
        <v>6400</v>
      </c>
      <c r="E72" s="400">
        <v>4130</v>
      </c>
    </row>
    <row r="73" spans="1:5" s="423" customFormat="1" ht="12" customHeight="1" thickBot="1">
      <c r="A73" s="377" t="s">
        <v>392</v>
      </c>
      <c r="B73" s="426" t="s">
        <v>393</v>
      </c>
      <c r="C73" s="417"/>
      <c r="D73" s="417"/>
      <c r="E73" s="400"/>
    </row>
    <row r="74" spans="1:5" s="423" customFormat="1" ht="12" customHeight="1" thickBot="1">
      <c r="A74" s="435" t="s">
        <v>394</v>
      </c>
      <c r="B74" s="403" t="s">
        <v>395</v>
      </c>
      <c r="C74" s="413">
        <f>+C75+C76+C77</f>
        <v>0</v>
      </c>
      <c r="D74" s="413">
        <f>+D75+D76+D77</f>
        <v>818</v>
      </c>
      <c r="E74" s="396">
        <f>+E75+E76+E77</f>
        <v>818</v>
      </c>
    </row>
    <row r="75" spans="1:5" s="423" customFormat="1" ht="12" customHeight="1">
      <c r="A75" s="376" t="s">
        <v>396</v>
      </c>
      <c r="B75" s="424" t="s">
        <v>397</v>
      </c>
      <c r="C75" s="417"/>
      <c r="D75" s="417">
        <v>818</v>
      </c>
      <c r="E75" s="400">
        <v>818</v>
      </c>
    </row>
    <row r="76" spans="1:5" s="423" customFormat="1" ht="12" customHeight="1">
      <c r="A76" s="375" t="s">
        <v>398</v>
      </c>
      <c r="B76" s="425" t="s">
        <v>399</v>
      </c>
      <c r="C76" s="417"/>
      <c r="D76" s="417"/>
      <c r="E76" s="400"/>
    </row>
    <row r="77" spans="1:5" s="423" customFormat="1" ht="12" customHeight="1" thickBot="1">
      <c r="A77" s="377" t="s">
        <v>400</v>
      </c>
      <c r="B77" s="405" t="s">
        <v>401</v>
      </c>
      <c r="C77" s="417"/>
      <c r="D77" s="417"/>
      <c r="E77" s="400"/>
    </row>
    <row r="78" spans="1:5" s="423" customFormat="1" ht="12" customHeight="1" thickBot="1">
      <c r="A78" s="435" t="s">
        <v>402</v>
      </c>
      <c r="B78" s="403" t="s">
        <v>403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404</v>
      </c>
      <c r="B79" s="424" t="s">
        <v>405</v>
      </c>
      <c r="C79" s="417"/>
      <c r="D79" s="417"/>
      <c r="E79" s="400"/>
    </row>
    <row r="80" spans="1:5" s="423" customFormat="1" ht="12" customHeight="1">
      <c r="A80" s="428" t="s">
        <v>406</v>
      </c>
      <c r="B80" s="425" t="s">
        <v>407</v>
      </c>
      <c r="C80" s="417"/>
      <c r="D80" s="417"/>
      <c r="E80" s="400"/>
    </row>
    <row r="81" spans="1:5" s="423" customFormat="1" ht="12" customHeight="1">
      <c r="A81" s="428" t="s">
        <v>408</v>
      </c>
      <c r="B81" s="425" t="s">
        <v>409</v>
      </c>
      <c r="C81" s="417"/>
      <c r="D81" s="417"/>
      <c r="E81" s="400"/>
    </row>
    <row r="82" spans="1:5" s="423" customFormat="1" ht="12" customHeight="1" thickBot="1">
      <c r="A82" s="436" t="s">
        <v>410</v>
      </c>
      <c r="B82" s="405" t="s">
        <v>411</v>
      </c>
      <c r="C82" s="417"/>
      <c r="D82" s="417"/>
      <c r="E82" s="400"/>
    </row>
    <row r="83" spans="1:5" s="423" customFormat="1" ht="12" customHeight="1" thickBot="1">
      <c r="A83" s="435" t="s">
        <v>412</v>
      </c>
      <c r="B83" s="403" t="s">
        <v>413</v>
      </c>
      <c r="C83" s="438"/>
      <c r="D83" s="438"/>
      <c r="E83" s="439"/>
    </row>
    <row r="84" spans="1:5" s="423" customFormat="1" ht="12" customHeight="1" thickBot="1">
      <c r="A84" s="435" t="s">
        <v>414</v>
      </c>
      <c r="B84" s="359" t="s">
        <v>415</v>
      </c>
      <c r="C84" s="419">
        <f>+C62+C66+C71+C74+C78+C83</f>
        <v>5500</v>
      </c>
      <c r="D84" s="419">
        <f>+D62+D66+D71+D74+D78+D83</f>
        <v>7218</v>
      </c>
      <c r="E84" s="432">
        <f>+E62+E66+E71+E74+E78+E83</f>
        <v>4948</v>
      </c>
    </row>
    <row r="85" spans="1:5" s="423" customFormat="1" ht="12" customHeight="1" thickBot="1">
      <c r="A85" s="437" t="s">
        <v>416</v>
      </c>
      <c r="B85" s="362" t="s">
        <v>417</v>
      </c>
      <c r="C85" s="419">
        <f>+C61+C84</f>
        <v>23314</v>
      </c>
      <c r="D85" s="419">
        <f>+D61+D84</f>
        <v>26568</v>
      </c>
      <c r="E85" s="432">
        <f>+E61+E84</f>
        <v>23546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66" t="s">
        <v>36</v>
      </c>
      <c r="B87" s="666"/>
      <c r="C87" s="666"/>
      <c r="D87" s="666"/>
      <c r="E87" s="666"/>
    </row>
    <row r="88" spans="1:5" s="429" customFormat="1" ht="16.5" customHeight="1" thickBot="1">
      <c r="A88" s="47" t="s">
        <v>111</v>
      </c>
      <c r="B88" s="47"/>
      <c r="C88" s="390"/>
      <c r="D88" s="390"/>
      <c r="E88" s="390" t="s">
        <v>154</v>
      </c>
    </row>
    <row r="89" spans="1:5" s="429" customFormat="1" ht="16.5" customHeight="1">
      <c r="A89" s="667" t="s">
        <v>59</v>
      </c>
      <c r="B89" s="669" t="s">
        <v>175</v>
      </c>
      <c r="C89" s="671" t="e">
        <f>+C3</f>
        <v>#REF!</v>
      </c>
      <c r="D89" s="671"/>
      <c r="E89" s="672"/>
    </row>
    <row r="90" spans="1:5" ht="37.5" customHeight="1" thickBot="1">
      <c r="A90" s="668"/>
      <c r="B90" s="670"/>
      <c r="C90" s="48" t="s">
        <v>176</v>
      </c>
      <c r="D90" s="48" t="s">
        <v>181</v>
      </c>
      <c r="E90" s="49" t="s">
        <v>182</v>
      </c>
    </row>
    <row r="91" spans="1:5" s="422" customFormat="1" ht="12" customHeight="1" thickBot="1">
      <c r="A91" s="386" t="s">
        <v>418</v>
      </c>
      <c r="B91" s="387" t="s">
        <v>419</v>
      </c>
      <c r="C91" s="387" t="s">
        <v>420</v>
      </c>
      <c r="D91" s="387" t="s">
        <v>421</v>
      </c>
      <c r="E91" s="388" t="s">
        <v>422</v>
      </c>
    </row>
    <row r="92" spans="1:5" ht="12" customHeight="1" thickBot="1">
      <c r="A92" s="383" t="s">
        <v>7</v>
      </c>
      <c r="B92" s="385" t="s">
        <v>424</v>
      </c>
      <c r="C92" s="412">
        <f>SUM(C93:C97)</f>
        <v>20449</v>
      </c>
      <c r="D92" s="412">
        <f>SUM(D93:D97)</f>
        <v>20519</v>
      </c>
      <c r="E92" s="367">
        <f>SUM(E93:E97)</f>
        <v>12685</v>
      </c>
    </row>
    <row r="93" spans="1:5" ht="12" customHeight="1">
      <c r="A93" s="378" t="s">
        <v>71</v>
      </c>
      <c r="B93" s="371" t="s">
        <v>37</v>
      </c>
      <c r="C93" s="99">
        <v>5617</v>
      </c>
      <c r="D93" s="99">
        <v>5617</v>
      </c>
      <c r="E93" s="366">
        <v>5181</v>
      </c>
    </row>
    <row r="94" spans="1:5" ht="12" customHeight="1">
      <c r="A94" s="375" t="s">
        <v>72</v>
      </c>
      <c r="B94" s="369" t="s">
        <v>131</v>
      </c>
      <c r="C94" s="414">
        <v>1549</v>
      </c>
      <c r="D94" s="414">
        <v>1549</v>
      </c>
      <c r="E94" s="397">
        <v>1250</v>
      </c>
    </row>
    <row r="95" spans="1:5" ht="12" customHeight="1">
      <c r="A95" s="375" t="s">
        <v>73</v>
      </c>
      <c r="B95" s="369" t="s">
        <v>100</v>
      </c>
      <c r="C95" s="416">
        <v>9696</v>
      </c>
      <c r="D95" s="416">
        <v>9696</v>
      </c>
      <c r="E95" s="399">
        <v>4602</v>
      </c>
    </row>
    <row r="96" spans="1:5" ht="12" customHeight="1">
      <c r="A96" s="375" t="s">
        <v>74</v>
      </c>
      <c r="B96" s="372" t="s">
        <v>132</v>
      </c>
      <c r="C96" s="416">
        <v>1933</v>
      </c>
      <c r="D96" s="416">
        <v>1933</v>
      </c>
      <c r="E96" s="399">
        <v>1076</v>
      </c>
    </row>
    <row r="97" spans="1:5" ht="12" customHeight="1">
      <c r="A97" s="375" t="s">
        <v>83</v>
      </c>
      <c r="B97" s="380" t="s">
        <v>133</v>
      </c>
      <c r="C97" s="416">
        <v>1654</v>
      </c>
      <c r="D97" s="416">
        <v>1724</v>
      </c>
      <c r="E97" s="399">
        <v>576</v>
      </c>
    </row>
    <row r="98" spans="1:5" ht="12" customHeight="1">
      <c r="A98" s="375" t="s">
        <v>75</v>
      </c>
      <c r="B98" s="369" t="s">
        <v>425</v>
      </c>
      <c r="C98" s="416"/>
      <c r="D98" s="416"/>
      <c r="E98" s="399"/>
    </row>
    <row r="99" spans="1:5" ht="12" customHeight="1">
      <c r="A99" s="375" t="s">
        <v>76</v>
      </c>
      <c r="B99" s="392" t="s">
        <v>426</v>
      </c>
      <c r="C99" s="416"/>
      <c r="D99" s="416"/>
      <c r="E99" s="399"/>
    </row>
    <row r="100" spans="1:5" ht="12" customHeight="1">
      <c r="A100" s="375" t="s">
        <v>84</v>
      </c>
      <c r="B100" s="393" t="s">
        <v>427</v>
      </c>
      <c r="C100" s="416"/>
      <c r="D100" s="416"/>
      <c r="E100" s="399"/>
    </row>
    <row r="101" spans="1:5" ht="12" customHeight="1">
      <c r="A101" s="375" t="s">
        <v>85</v>
      </c>
      <c r="B101" s="393" t="s">
        <v>428</v>
      </c>
      <c r="C101" s="416"/>
      <c r="D101" s="416"/>
      <c r="E101" s="399"/>
    </row>
    <row r="102" spans="1:5" ht="12" customHeight="1">
      <c r="A102" s="375" t="s">
        <v>86</v>
      </c>
      <c r="B102" s="392" t="s">
        <v>429</v>
      </c>
      <c r="C102" s="416">
        <v>1134</v>
      </c>
      <c r="D102" s="416">
        <v>844</v>
      </c>
      <c r="E102" s="399">
        <v>235</v>
      </c>
    </row>
    <row r="103" spans="1:5" ht="12" customHeight="1">
      <c r="A103" s="375" t="s">
        <v>87</v>
      </c>
      <c r="B103" s="392" t="s">
        <v>430</v>
      </c>
      <c r="C103" s="416"/>
      <c r="D103" s="416"/>
      <c r="E103" s="399"/>
    </row>
    <row r="104" spans="1:5" ht="12" customHeight="1">
      <c r="A104" s="375" t="s">
        <v>89</v>
      </c>
      <c r="B104" s="393" t="s">
        <v>431</v>
      </c>
      <c r="C104" s="416"/>
      <c r="D104" s="416"/>
      <c r="E104" s="399"/>
    </row>
    <row r="105" spans="1:5" ht="12" customHeight="1">
      <c r="A105" s="374" t="s">
        <v>134</v>
      </c>
      <c r="B105" s="394" t="s">
        <v>432</v>
      </c>
      <c r="C105" s="416"/>
      <c r="D105" s="416"/>
      <c r="E105" s="399"/>
    </row>
    <row r="106" spans="1:5" ht="12" customHeight="1">
      <c r="A106" s="375" t="s">
        <v>433</v>
      </c>
      <c r="B106" s="394" t="s">
        <v>434</v>
      </c>
      <c r="C106" s="416"/>
      <c r="D106" s="416"/>
      <c r="E106" s="399"/>
    </row>
    <row r="107" spans="1:5" ht="12" customHeight="1" thickBot="1">
      <c r="A107" s="379" t="s">
        <v>435</v>
      </c>
      <c r="B107" s="395" t="s">
        <v>436</v>
      </c>
      <c r="C107" s="100">
        <v>520</v>
      </c>
      <c r="D107" s="100">
        <v>520</v>
      </c>
      <c r="E107" s="360">
        <v>341</v>
      </c>
    </row>
    <row r="108" spans="1:5" ht="12" customHeight="1" thickBot="1">
      <c r="A108" s="381" t="s">
        <v>8</v>
      </c>
      <c r="B108" s="384" t="s">
        <v>437</v>
      </c>
      <c r="C108" s="413">
        <f>+C109+C111+C113</f>
        <v>571</v>
      </c>
      <c r="D108" s="413">
        <f>+D109+D111+D113</f>
        <v>2486</v>
      </c>
      <c r="E108" s="396">
        <f>+E109+E111+E113</f>
        <v>523</v>
      </c>
    </row>
    <row r="109" spans="1:5" ht="12" customHeight="1">
      <c r="A109" s="376" t="s">
        <v>77</v>
      </c>
      <c r="B109" s="369" t="s">
        <v>153</v>
      </c>
      <c r="C109" s="415">
        <v>571</v>
      </c>
      <c r="D109" s="415">
        <v>1071</v>
      </c>
      <c r="E109" s="398">
        <v>523</v>
      </c>
    </row>
    <row r="110" spans="1:5" ht="12" customHeight="1">
      <c r="A110" s="376" t="s">
        <v>78</v>
      </c>
      <c r="B110" s="373" t="s">
        <v>438</v>
      </c>
      <c r="C110" s="415"/>
      <c r="D110" s="415"/>
      <c r="E110" s="398"/>
    </row>
    <row r="111" spans="1:5" ht="15.75">
      <c r="A111" s="376" t="s">
        <v>79</v>
      </c>
      <c r="B111" s="373" t="s">
        <v>135</v>
      </c>
      <c r="C111" s="414"/>
      <c r="D111" s="414">
        <v>1415</v>
      </c>
      <c r="E111" s="397"/>
    </row>
    <row r="112" spans="1:5" ht="12" customHeight="1">
      <c r="A112" s="376" t="s">
        <v>80</v>
      </c>
      <c r="B112" s="373" t="s">
        <v>439</v>
      </c>
      <c r="C112" s="414"/>
      <c r="D112" s="414"/>
      <c r="E112" s="397"/>
    </row>
    <row r="113" spans="1:5" ht="12" customHeight="1">
      <c r="A113" s="376" t="s">
        <v>81</v>
      </c>
      <c r="B113" s="405" t="s">
        <v>156</v>
      </c>
      <c r="C113" s="414"/>
      <c r="D113" s="414"/>
      <c r="E113" s="397"/>
    </row>
    <row r="114" spans="1:5" ht="21.75" customHeight="1">
      <c r="A114" s="376" t="s">
        <v>88</v>
      </c>
      <c r="B114" s="404" t="s">
        <v>440</v>
      </c>
      <c r="C114" s="414"/>
      <c r="D114" s="414"/>
      <c r="E114" s="397"/>
    </row>
    <row r="115" spans="1:5" ht="24" customHeight="1">
      <c r="A115" s="376" t="s">
        <v>90</v>
      </c>
      <c r="B115" s="420" t="s">
        <v>441</v>
      </c>
      <c r="C115" s="414"/>
      <c r="D115" s="414"/>
      <c r="E115" s="397"/>
    </row>
    <row r="116" spans="1:5" ht="12" customHeight="1">
      <c r="A116" s="376" t="s">
        <v>136</v>
      </c>
      <c r="B116" s="393" t="s">
        <v>428</v>
      </c>
      <c r="C116" s="414"/>
      <c r="D116" s="414"/>
      <c r="E116" s="397"/>
    </row>
    <row r="117" spans="1:5" ht="12" customHeight="1">
      <c r="A117" s="376" t="s">
        <v>137</v>
      </c>
      <c r="B117" s="393" t="s">
        <v>442</v>
      </c>
      <c r="C117" s="414"/>
      <c r="D117" s="414"/>
      <c r="E117" s="397"/>
    </row>
    <row r="118" spans="1:5" ht="12" customHeight="1">
      <c r="A118" s="376" t="s">
        <v>138</v>
      </c>
      <c r="B118" s="393" t="s">
        <v>443</v>
      </c>
      <c r="C118" s="414"/>
      <c r="D118" s="414"/>
      <c r="E118" s="397"/>
    </row>
    <row r="119" spans="1:5" s="440" customFormat="1" ht="12" customHeight="1">
      <c r="A119" s="376" t="s">
        <v>444</v>
      </c>
      <c r="B119" s="393" t="s">
        <v>431</v>
      </c>
      <c r="C119" s="414"/>
      <c r="D119" s="414"/>
      <c r="E119" s="397"/>
    </row>
    <row r="120" spans="1:5" ht="12" customHeight="1">
      <c r="A120" s="376" t="s">
        <v>445</v>
      </c>
      <c r="B120" s="393" t="s">
        <v>446</v>
      </c>
      <c r="C120" s="414"/>
      <c r="D120" s="414"/>
      <c r="E120" s="397"/>
    </row>
    <row r="121" spans="1:5" ht="12" customHeight="1" thickBot="1">
      <c r="A121" s="374" t="s">
        <v>447</v>
      </c>
      <c r="B121" s="393" t="s">
        <v>448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449</v>
      </c>
      <c r="C122" s="413">
        <f>+C123+C124</f>
        <v>2294</v>
      </c>
      <c r="D122" s="413">
        <f>+D123+D124</f>
        <v>3563</v>
      </c>
      <c r="E122" s="396">
        <f>+E123+E124</f>
        <v>0</v>
      </c>
    </row>
    <row r="123" spans="1:5" ht="12" customHeight="1">
      <c r="A123" s="376" t="s">
        <v>60</v>
      </c>
      <c r="B123" s="370" t="s">
        <v>46</v>
      </c>
      <c r="C123" s="415">
        <v>2294</v>
      </c>
      <c r="D123" s="415">
        <v>3563</v>
      </c>
      <c r="E123" s="398"/>
    </row>
    <row r="124" spans="1:5" ht="12" customHeight="1" thickBot="1">
      <c r="A124" s="377" t="s">
        <v>61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450</v>
      </c>
      <c r="C125" s="413">
        <f>+C92+C108+C122</f>
        <v>23314</v>
      </c>
      <c r="D125" s="413">
        <f>+D92+D108+D122</f>
        <v>26568</v>
      </c>
      <c r="E125" s="396">
        <f>+E92+E108+E122</f>
        <v>13208</v>
      </c>
    </row>
    <row r="126" spans="1:5" ht="12" customHeight="1" thickBot="1">
      <c r="A126" s="381" t="s">
        <v>11</v>
      </c>
      <c r="B126" s="389" t="s">
        <v>451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64</v>
      </c>
      <c r="B127" s="370" t="s">
        <v>452</v>
      </c>
      <c r="C127" s="414"/>
      <c r="D127" s="414"/>
      <c r="E127" s="397"/>
    </row>
    <row r="128" spans="1:5" ht="12" customHeight="1">
      <c r="A128" s="376" t="s">
        <v>65</v>
      </c>
      <c r="B128" s="370" t="s">
        <v>453</v>
      </c>
      <c r="C128" s="414"/>
      <c r="D128" s="414"/>
      <c r="E128" s="397"/>
    </row>
    <row r="129" spans="1:5" ht="12" customHeight="1" thickBot="1">
      <c r="A129" s="374" t="s">
        <v>66</v>
      </c>
      <c r="B129" s="368" t="s">
        <v>454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455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67</v>
      </c>
      <c r="B131" s="370" t="s">
        <v>456</v>
      </c>
      <c r="C131" s="414"/>
      <c r="D131" s="414"/>
      <c r="E131" s="397"/>
    </row>
    <row r="132" spans="1:5" ht="12" customHeight="1">
      <c r="A132" s="376" t="s">
        <v>68</v>
      </c>
      <c r="B132" s="370" t="s">
        <v>457</v>
      </c>
      <c r="C132" s="414"/>
      <c r="D132" s="414"/>
      <c r="E132" s="397"/>
    </row>
    <row r="133" spans="1:5" ht="12" customHeight="1">
      <c r="A133" s="376" t="s">
        <v>352</v>
      </c>
      <c r="B133" s="370" t="s">
        <v>458</v>
      </c>
      <c r="C133" s="414"/>
      <c r="D133" s="414"/>
      <c r="E133" s="397"/>
    </row>
    <row r="134" spans="1:5" ht="12" customHeight="1" thickBot="1">
      <c r="A134" s="374" t="s">
        <v>354</v>
      </c>
      <c r="B134" s="368" t="s">
        <v>459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460</v>
      </c>
      <c r="C135" s="419">
        <f>+C136+C137+C138+C139</f>
        <v>538</v>
      </c>
      <c r="D135" s="419">
        <f>+D136+D137+D138+D139</f>
        <v>743</v>
      </c>
      <c r="E135" s="432">
        <f>+E136+E137+E138+E139</f>
        <v>743</v>
      </c>
    </row>
    <row r="136" spans="1:5" ht="12" customHeight="1">
      <c r="A136" s="376" t="s">
        <v>69</v>
      </c>
      <c r="B136" s="370" t="s">
        <v>461</v>
      </c>
      <c r="C136" s="414">
        <v>538</v>
      </c>
      <c r="D136" s="414">
        <v>743</v>
      </c>
      <c r="E136" s="397">
        <v>743</v>
      </c>
    </row>
    <row r="137" spans="1:5" ht="12" customHeight="1">
      <c r="A137" s="376" t="s">
        <v>70</v>
      </c>
      <c r="B137" s="370" t="s">
        <v>462</v>
      </c>
      <c r="C137" s="414"/>
      <c r="D137" s="414"/>
      <c r="E137" s="397"/>
    </row>
    <row r="138" spans="1:5" ht="12" customHeight="1">
      <c r="A138" s="376" t="s">
        <v>361</v>
      </c>
      <c r="B138" s="370" t="s">
        <v>463</v>
      </c>
      <c r="C138" s="414"/>
      <c r="D138" s="414"/>
      <c r="E138" s="397"/>
    </row>
    <row r="139" spans="1:5" ht="12" customHeight="1" thickBot="1">
      <c r="A139" s="374" t="s">
        <v>363</v>
      </c>
      <c r="B139" s="368" t="s">
        <v>464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465</v>
      </c>
      <c r="C140" s="101">
        <f>+C141+C142+C143+C144</f>
        <v>0</v>
      </c>
      <c r="D140" s="101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129</v>
      </c>
      <c r="B141" s="370" t="s">
        <v>466</v>
      </c>
      <c r="C141" s="414"/>
      <c r="D141" s="414"/>
      <c r="E141" s="397"/>
    </row>
    <row r="142" spans="1:5" ht="12.75" customHeight="1">
      <c r="A142" s="376" t="s">
        <v>130</v>
      </c>
      <c r="B142" s="370" t="s">
        <v>467</v>
      </c>
      <c r="C142" s="414"/>
      <c r="D142" s="414"/>
      <c r="E142" s="397"/>
    </row>
    <row r="143" spans="1:5" ht="12.75" customHeight="1">
      <c r="A143" s="376" t="s">
        <v>155</v>
      </c>
      <c r="B143" s="370" t="s">
        <v>468</v>
      </c>
      <c r="C143" s="414"/>
      <c r="D143" s="414"/>
      <c r="E143" s="397"/>
    </row>
    <row r="144" spans="1:5" ht="12.75" customHeight="1" thickBot="1">
      <c r="A144" s="376" t="s">
        <v>369</v>
      </c>
      <c r="B144" s="370" t="s">
        <v>469</v>
      </c>
      <c r="C144" s="414"/>
      <c r="D144" s="414"/>
      <c r="E144" s="397"/>
    </row>
    <row r="145" spans="1:5" ht="16.5" thickBot="1">
      <c r="A145" s="381" t="s">
        <v>15</v>
      </c>
      <c r="B145" s="389" t="s">
        <v>470</v>
      </c>
      <c r="C145" s="363">
        <f>+C126+C130+C135+C140</f>
        <v>538</v>
      </c>
      <c r="D145" s="363">
        <f>+D126+D130+D135+D140</f>
        <v>743</v>
      </c>
      <c r="E145" s="364">
        <f>+E126+E130+E135+E140</f>
        <v>743</v>
      </c>
    </row>
    <row r="146" spans="1:5" ht="16.5" thickBot="1">
      <c r="A146" s="406" t="s">
        <v>16</v>
      </c>
      <c r="B146" s="409" t="s">
        <v>471</v>
      </c>
      <c r="C146" s="363">
        <f>+C125+C145</f>
        <v>23852</v>
      </c>
      <c r="D146" s="363">
        <f>+D125+D145</f>
        <v>27311</v>
      </c>
      <c r="E146" s="364">
        <f>+E125+E145</f>
        <v>13951</v>
      </c>
    </row>
    <row r="148" spans="1:5" ht="18.75" customHeight="1">
      <c r="A148" s="665" t="s">
        <v>472</v>
      </c>
      <c r="B148" s="665"/>
      <c r="C148" s="665"/>
      <c r="D148" s="665"/>
      <c r="E148" s="665"/>
    </row>
    <row r="149" spans="1:5" ht="13.5" customHeight="1" thickBot="1">
      <c r="A149" s="391" t="s">
        <v>112</v>
      </c>
      <c r="B149" s="391"/>
      <c r="C149" s="421"/>
      <c r="E149" s="408" t="s">
        <v>154</v>
      </c>
    </row>
    <row r="150" spans="1:5" ht="21.75" thickBot="1">
      <c r="A150" s="381">
        <v>1</v>
      </c>
      <c r="B150" s="384" t="s">
        <v>473</v>
      </c>
      <c r="C150" s="407">
        <f>+C61-C125</f>
        <v>-5500</v>
      </c>
      <c r="D150" s="407">
        <f>+D61-D125</f>
        <v>-7218</v>
      </c>
      <c r="E150" s="407">
        <f>+E61-E125</f>
        <v>5390</v>
      </c>
    </row>
    <row r="151" spans="1:5" ht="21.75" thickBot="1">
      <c r="A151" s="381" t="s">
        <v>8</v>
      </c>
      <c r="B151" s="384" t="s">
        <v>474</v>
      </c>
      <c r="C151" s="407">
        <f>+C84-C145</f>
        <v>4962</v>
      </c>
      <c r="D151" s="407">
        <f>+D84-D145</f>
        <v>6475</v>
      </c>
      <c r="E151" s="407">
        <f>+E84-E145</f>
        <v>4205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heet="1"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 Pula Község Önkormányzat
2015. ÉVI ZÁRSZÁMADÁSÁNAK PÉNZÜGYI MÉRLEGE&amp;10
&amp;R&amp;"Times New Roman CE,Félkövér dőlt"&amp;11 1.1. melléklet a 5/2016. (V.12.)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3" customWidth="1"/>
  </cols>
  <sheetData>
    <row r="1" spans="1:5" s="507" customFormat="1" ht="16.5" customHeight="1" thickBot="1">
      <c r="A1" s="506"/>
      <c r="B1" s="508"/>
      <c r="C1" s="553"/>
      <c r="D1" s="518"/>
      <c r="E1" s="553" t="s">
        <v>717</v>
      </c>
    </row>
    <row r="2" spans="1:5" s="554" customFormat="1" ht="15.75" customHeight="1">
      <c r="A2" s="534" t="s">
        <v>52</v>
      </c>
      <c r="B2" s="709" t="s">
        <v>150</v>
      </c>
      <c r="C2" s="710"/>
      <c r="D2" s="711"/>
      <c r="E2" s="527" t="s">
        <v>41</v>
      </c>
    </row>
    <row r="3" spans="1:5" s="554" customFormat="1" ht="24.75" thickBot="1">
      <c r="A3" s="552" t="s">
        <v>515</v>
      </c>
      <c r="B3" s="712" t="s">
        <v>514</v>
      </c>
      <c r="C3" s="713"/>
      <c r="D3" s="714"/>
      <c r="E3" s="502" t="s">
        <v>41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56" customFormat="1" ht="12" customHeight="1" thickBot="1">
      <c r="A8" s="386" t="s">
        <v>7</v>
      </c>
      <c r="B8" s="382" t="s">
        <v>310</v>
      </c>
      <c r="C8" s="413">
        <f>SUM(C9:C14)</f>
        <v>12737</v>
      </c>
      <c r="D8" s="413">
        <f>SUM(D9:D14)</f>
        <v>14273</v>
      </c>
      <c r="E8" s="396">
        <f>SUM(E9:E14)</f>
        <v>14522</v>
      </c>
    </row>
    <row r="9" spans="1:5" s="530" customFormat="1" ht="12" customHeight="1">
      <c r="A9" s="540" t="s">
        <v>71</v>
      </c>
      <c r="B9" s="424" t="s">
        <v>311</v>
      </c>
      <c r="C9" s="415">
        <v>12242</v>
      </c>
      <c r="D9" s="415">
        <v>12578</v>
      </c>
      <c r="E9" s="398">
        <v>12578</v>
      </c>
    </row>
    <row r="10" spans="1:5" s="557" customFormat="1" ht="12" customHeight="1">
      <c r="A10" s="541" t="s">
        <v>72</v>
      </c>
      <c r="B10" s="425" t="s">
        <v>312</v>
      </c>
      <c r="C10" s="414"/>
      <c r="D10" s="414"/>
      <c r="E10" s="397"/>
    </row>
    <row r="11" spans="1:5" s="557" customFormat="1" ht="12" customHeight="1">
      <c r="A11" s="541" t="s">
        <v>73</v>
      </c>
      <c r="B11" s="425" t="s">
        <v>313</v>
      </c>
      <c r="C11" s="414"/>
      <c r="D11" s="414"/>
      <c r="E11" s="397"/>
    </row>
    <row r="12" spans="1:5" s="557" customFormat="1" ht="12" customHeight="1">
      <c r="A12" s="541" t="s">
        <v>74</v>
      </c>
      <c r="B12" s="425" t="s">
        <v>314</v>
      </c>
      <c r="C12" s="414"/>
      <c r="D12" s="414">
        <v>1200</v>
      </c>
      <c r="E12" s="397">
        <v>1200</v>
      </c>
    </row>
    <row r="13" spans="1:5" s="557" customFormat="1" ht="12" customHeight="1">
      <c r="A13" s="541" t="s">
        <v>107</v>
      </c>
      <c r="B13" s="425" t="s">
        <v>315</v>
      </c>
      <c r="C13" s="414">
        <v>495</v>
      </c>
      <c r="D13" s="414">
        <v>495</v>
      </c>
      <c r="E13" s="397">
        <v>371</v>
      </c>
    </row>
    <row r="14" spans="1:5" s="530" customFormat="1" ht="12" customHeight="1" thickBot="1">
      <c r="A14" s="542" t="s">
        <v>75</v>
      </c>
      <c r="B14" s="405" t="s">
        <v>316</v>
      </c>
      <c r="C14" s="416"/>
      <c r="D14" s="416"/>
      <c r="E14" s="399">
        <v>373</v>
      </c>
    </row>
    <row r="15" spans="1:5" s="530" customFormat="1" ht="12" customHeight="1" thickBot="1">
      <c r="A15" s="386" t="s">
        <v>8</v>
      </c>
      <c r="B15" s="403" t="s">
        <v>317</v>
      </c>
      <c r="C15" s="413">
        <f>SUM(C16:C20)</f>
        <v>1797</v>
      </c>
      <c r="D15" s="413">
        <f>SUM(D16:D20)</f>
        <v>177</v>
      </c>
      <c r="E15" s="396">
        <f>SUM(E16:E20)</f>
        <v>888</v>
      </c>
    </row>
    <row r="16" spans="1:5" s="530" customFormat="1" ht="12" customHeight="1">
      <c r="A16" s="540" t="s">
        <v>77</v>
      </c>
      <c r="B16" s="424" t="s">
        <v>318</v>
      </c>
      <c r="C16" s="415"/>
      <c r="D16" s="415"/>
      <c r="E16" s="398"/>
    </row>
    <row r="17" spans="1:5" s="530" customFormat="1" ht="12" customHeight="1">
      <c r="A17" s="541" t="s">
        <v>78</v>
      </c>
      <c r="B17" s="425" t="s">
        <v>319</v>
      </c>
      <c r="C17" s="414"/>
      <c r="D17" s="414"/>
      <c r="E17" s="397"/>
    </row>
    <row r="18" spans="1:5" s="530" customFormat="1" ht="12" customHeight="1">
      <c r="A18" s="541" t="s">
        <v>79</v>
      </c>
      <c r="B18" s="425" t="s">
        <v>320</v>
      </c>
      <c r="C18" s="414"/>
      <c r="D18" s="414"/>
      <c r="E18" s="397"/>
    </row>
    <row r="19" spans="1:5" s="530" customFormat="1" ht="12" customHeight="1">
      <c r="A19" s="541" t="s">
        <v>80</v>
      </c>
      <c r="B19" s="425" t="s">
        <v>321</v>
      </c>
      <c r="C19" s="414"/>
      <c r="D19" s="414"/>
      <c r="E19" s="397"/>
    </row>
    <row r="20" spans="1:5" s="530" customFormat="1" ht="12" customHeight="1">
      <c r="A20" s="541" t="s">
        <v>81</v>
      </c>
      <c r="B20" s="425" t="s">
        <v>322</v>
      </c>
      <c r="C20" s="414">
        <v>1797</v>
      </c>
      <c r="D20" s="414">
        <v>177</v>
      </c>
      <c r="E20" s="397">
        <v>888</v>
      </c>
    </row>
    <row r="21" spans="1:5" s="557" customFormat="1" ht="12" customHeight="1" thickBot="1">
      <c r="A21" s="542" t="s">
        <v>88</v>
      </c>
      <c r="B21" s="405" t="s">
        <v>323</v>
      </c>
      <c r="C21" s="416"/>
      <c r="D21" s="416"/>
      <c r="E21" s="399"/>
    </row>
    <row r="22" spans="1:5" s="557" customFormat="1" ht="12" customHeight="1" thickBot="1">
      <c r="A22" s="386" t="s">
        <v>9</v>
      </c>
      <c r="B22" s="382" t="s">
        <v>324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57" customFormat="1" ht="12" customHeight="1">
      <c r="A23" s="540" t="s">
        <v>60</v>
      </c>
      <c r="B23" s="424" t="s">
        <v>325</v>
      </c>
      <c r="C23" s="415"/>
      <c r="D23" s="415"/>
      <c r="E23" s="398"/>
    </row>
    <row r="24" spans="1:5" s="530" customFormat="1" ht="12" customHeight="1">
      <c r="A24" s="541" t="s">
        <v>61</v>
      </c>
      <c r="B24" s="425" t="s">
        <v>326</v>
      </c>
      <c r="C24" s="414"/>
      <c r="D24" s="414"/>
      <c r="E24" s="397"/>
    </row>
    <row r="25" spans="1:5" s="557" customFormat="1" ht="12" customHeight="1">
      <c r="A25" s="541" t="s">
        <v>62</v>
      </c>
      <c r="B25" s="425" t="s">
        <v>327</v>
      </c>
      <c r="C25" s="414"/>
      <c r="D25" s="414"/>
      <c r="E25" s="397"/>
    </row>
    <row r="26" spans="1:5" s="557" customFormat="1" ht="12" customHeight="1">
      <c r="A26" s="541" t="s">
        <v>63</v>
      </c>
      <c r="B26" s="425" t="s">
        <v>328</v>
      </c>
      <c r="C26" s="414"/>
      <c r="D26" s="414"/>
      <c r="E26" s="397"/>
    </row>
    <row r="27" spans="1:5" s="557" customFormat="1" ht="12" customHeight="1">
      <c r="A27" s="541" t="s">
        <v>119</v>
      </c>
      <c r="B27" s="425" t="s">
        <v>329</v>
      </c>
      <c r="C27" s="414"/>
      <c r="D27" s="414"/>
      <c r="E27" s="397"/>
    </row>
    <row r="28" spans="1:5" s="557" customFormat="1" ht="12" customHeight="1" thickBot="1">
      <c r="A28" s="542" t="s">
        <v>120</v>
      </c>
      <c r="B28" s="426" t="s">
        <v>330</v>
      </c>
      <c r="C28" s="416"/>
      <c r="D28" s="416"/>
      <c r="E28" s="399"/>
    </row>
    <row r="29" spans="1:5" s="557" customFormat="1" ht="12" customHeight="1" thickBot="1">
      <c r="A29" s="386" t="s">
        <v>121</v>
      </c>
      <c r="B29" s="382" t="s">
        <v>690</v>
      </c>
      <c r="C29" s="419">
        <f>SUM(C30:C35)</f>
        <v>2745</v>
      </c>
      <c r="D29" s="419">
        <f>SUM(D30:D35)</f>
        <v>2745</v>
      </c>
      <c r="E29" s="432">
        <f>SUM(E30:E35)</f>
        <v>2743</v>
      </c>
    </row>
    <row r="30" spans="1:5" s="557" customFormat="1" ht="12" customHeight="1">
      <c r="A30" s="540" t="s">
        <v>331</v>
      </c>
      <c r="B30" s="424" t="s">
        <v>694</v>
      </c>
      <c r="C30" s="415">
        <v>1000</v>
      </c>
      <c r="D30" s="415">
        <v>1000</v>
      </c>
      <c r="E30" s="398">
        <v>1084</v>
      </c>
    </row>
    <row r="31" spans="1:5" s="557" customFormat="1" ht="12" customHeight="1">
      <c r="A31" s="541" t="s">
        <v>332</v>
      </c>
      <c r="B31" s="425" t="s">
        <v>695</v>
      </c>
      <c r="C31" s="414"/>
      <c r="D31" s="414"/>
      <c r="E31" s="397"/>
    </row>
    <row r="32" spans="1:5" s="557" customFormat="1" ht="12" customHeight="1">
      <c r="A32" s="541" t="s">
        <v>333</v>
      </c>
      <c r="B32" s="425" t="s">
        <v>696</v>
      </c>
      <c r="C32" s="414"/>
      <c r="D32" s="414"/>
      <c r="E32" s="397"/>
    </row>
    <row r="33" spans="1:5" s="557" customFormat="1" ht="12" customHeight="1">
      <c r="A33" s="541" t="s">
        <v>691</v>
      </c>
      <c r="B33" s="425" t="s">
        <v>697</v>
      </c>
      <c r="C33" s="414"/>
      <c r="D33" s="414"/>
      <c r="E33" s="397"/>
    </row>
    <row r="34" spans="1:5" s="557" customFormat="1" ht="12" customHeight="1">
      <c r="A34" s="541" t="s">
        <v>692</v>
      </c>
      <c r="B34" s="425" t="s">
        <v>334</v>
      </c>
      <c r="C34" s="414">
        <v>1345</v>
      </c>
      <c r="D34" s="414">
        <v>1345</v>
      </c>
      <c r="E34" s="397">
        <v>1239</v>
      </c>
    </row>
    <row r="35" spans="1:5" s="557" customFormat="1" ht="12" customHeight="1" thickBot="1">
      <c r="A35" s="542" t="s">
        <v>693</v>
      </c>
      <c r="B35" s="405" t="s">
        <v>335</v>
      </c>
      <c r="C35" s="416">
        <v>400</v>
      </c>
      <c r="D35" s="416">
        <v>400</v>
      </c>
      <c r="E35" s="399">
        <v>420</v>
      </c>
    </row>
    <row r="36" spans="1:5" s="557" customFormat="1" ht="12" customHeight="1" thickBot="1">
      <c r="A36" s="386" t="s">
        <v>11</v>
      </c>
      <c r="B36" s="382" t="s">
        <v>336</v>
      </c>
      <c r="C36" s="413">
        <f>SUM(C37:C46)</f>
        <v>535</v>
      </c>
      <c r="D36" s="413">
        <f>SUM(D37:D46)</f>
        <v>535</v>
      </c>
      <c r="E36" s="396">
        <f>SUM(E37:E46)</f>
        <v>445</v>
      </c>
    </row>
    <row r="37" spans="1:5" s="557" customFormat="1" ht="12" customHeight="1">
      <c r="A37" s="540" t="s">
        <v>64</v>
      </c>
      <c r="B37" s="424" t="s">
        <v>337</v>
      </c>
      <c r="C37" s="415"/>
      <c r="D37" s="415"/>
      <c r="E37" s="398"/>
    </row>
    <row r="38" spans="1:5" s="557" customFormat="1" ht="12" customHeight="1">
      <c r="A38" s="541" t="s">
        <v>65</v>
      </c>
      <c r="B38" s="425" t="s">
        <v>338</v>
      </c>
      <c r="C38" s="414">
        <v>30</v>
      </c>
      <c r="D38" s="414">
        <v>30</v>
      </c>
      <c r="E38" s="397">
        <v>8</v>
      </c>
    </row>
    <row r="39" spans="1:5" s="557" customFormat="1" ht="12" customHeight="1">
      <c r="A39" s="541" t="s">
        <v>66</v>
      </c>
      <c r="B39" s="425" t="s">
        <v>339</v>
      </c>
      <c r="C39" s="414">
        <v>40</v>
      </c>
      <c r="D39" s="414">
        <v>40</v>
      </c>
      <c r="E39" s="397">
        <v>10</v>
      </c>
    </row>
    <row r="40" spans="1:5" s="557" customFormat="1" ht="12" customHeight="1">
      <c r="A40" s="541" t="s">
        <v>123</v>
      </c>
      <c r="B40" s="425" t="s">
        <v>340</v>
      </c>
      <c r="C40" s="414">
        <v>425</v>
      </c>
      <c r="D40" s="414">
        <v>425</v>
      </c>
      <c r="E40" s="397">
        <v>420</v>
      </c>
    </row>
    <row r="41" spans="1:5" s="557" customFormat="1" ht="12" customHeight="1">
      <c r="A41" s="541" t="s">
        <v>124</v>
      </c>
      <c r="B41" s="425" t="s">
        <v>341</v>
      </c>
      <c r="C41" s="414"/>
      <c r="D41" s="414"/>
      <c r="E41" s="397"/>
    </row>
    <row r="42" spans="1:5" s="557" customFormat="1" ht="12" customHeight="1">
      <c r="A42" s="541" t="s">
        <v>125</v>
      </c>
      <c r="B42" s="425" t="s">
        <v>342</v>
      </c>
      <c r="C42" s="414"/>
      <c r="D42" s="414"/>
      <c r="E42" s="397"/>
    </row>
    <row r="43" spans="1:5" s="557" customFormat="1" ht="12" customHeight="1">
      <c r="A43" s="541" t="s">
        <v>126</v>
      </c>
      <c r="B43" s="425" t="s">
        <v>343</v>
      </c>
      <c r="C43" s="414"/>
      <c r="D43" s="414"/>
      <c r="E43" s="397"/>
    </row>
    <row r="44" spans="1:5" s="557" customFormat="1" ht="12" customHeight="1">
      <c r="A44" s="541" t="s">
        <v>127</v>
      </c>
      <c r="B44" s="425" t="s">
        <v>344</v>
      </c>
      <c r="C44" s="414">
        <v>40</v>
      </c>
      <c r="D44" s="414">
        <v>40</v>
      </c>
      <c r="E44" s="397">
        <v>7</v>
      </c>
    </row>
    <row r="45" spans="1:5" s="557" customFormat="1" ht="12" customHeight="1">
      <c r="A45" s="541" t="s">
        <v>345</v>
      </c>
      <c r="B45" s="425" t="s">
        <v>346</v>
      </c>
      <c r="C45" s="417"/>
      <c r="D45" s="417"/>
      <c r="E45" s="400"/>
    </row>
    <row r="46" spans="1:5" s="530" customFormat="1" ht="12" customHeight="1" thickBot="1">
      <c r="A46" s="542" t="s">
        <v>347</v>
      </c>
      <c r="B46" s="426" t="s">
        <v>348</v>
      </c>
      <c r="C46" s="418"/>
      <c r="D46" s="418"/>
      <c r="E46" s="401"/>
    </row>
    <row r="47" spans="1:5" s="557" customFormat="1" ht="12" customHeight="1" thickBot="1">
      <c r="A47" s="386" t="s">
        <v>12</v>
      </c>
      <c r="B47" s="382" t="s">
        <v>349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57" customFormat="1" ht="12" customHeight="1">
      <c r="A48" s="540" t="s">
        <v>67</v>
      </c>
      <c r="B48" s="424" t="s">
        <v>350</v>
      </c>
      <c r="C48" s="434"/>
      <c r="D48" s="434"/>
      <c r="E48" s="402"/>
    </row>
    <row r="49" spans="1:5" s="557" customFormat="1" ht="12" customHeight="1">
      <c r="A49" s="541" t="s">
        <v>68</v>
      </c>
      <c r="B49" s="425" t="s">
        <v>351</v>
      </c>
      <c r="C49" s="417"/>
      <c r="D49" s="417"/>
      <c r="E49" s="400"/>
    </row>
    <row r="50" spans="1:5" s="557" customFormat="1" ht="12" customHeight="1">
      <c r="A50" s="541" t="s">
        <v>352</v>
      </c>
      <c r="B50" s="425" t="s">
        <v>353</v>
      </c>
      <c r="C50" s="417"/>
      <c r="D50" s="417"/>
      <c r="E50" s="400"/>
    </row>
    <row r="51" spans="1:5" s="557" customFormat="1" ht="12" customHeight="1">
      <c r="A51" s="541" t="s">
        <v>354</v>
      </c>
      <c r="B51" s="425" t="s">
        <v>355</v>
      </c>
      <c r="C51" s="417"/>
      <c r="D51" s="417"/>
      <c r="E51" s="400"/>
    </row>
    <row r="52" spans="1:5" s="557" customFormat="1" ht="12" customHeight="1" thickBot="1">
      <c r="A52" s="542" t="s">
        <v>356</v>
      </c>
      <c r="B52" s="426" t="s">
        <v>357</v>
      </c>
      <c r="C52" s="418"/>
      <c r="D52" s="418"/>
      <c r="E52" s="401"/>
    </row>
    <row r="53" spans="1:5" s="557" customFormat="1" ht="12" customHeight="1" thickBot="1">
      <c r="A53" s="386" t="s">
        <v>128</v>
      </c>
      <c r="B53" s="382" t="s">
        <v>358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30" customFormat="1" ht="12" customHeight="1">
      <c r="A54" s="540" t="s">
        <v>69</v>
      </c>
      <c r="B54" s="424" t="s">
        <v>359</v>
      </c>
      <c r="C54" s="415"/>
      <c r="D54" s="415"/>
      <c r="E54" s="398"/>
    </row>
    <row r="55" spans="1:5" s="530" customFormat="1" ht="12" customHeight="1">
      <c r="A55" s="541" t="s">
        <v>70</v>
      </c>
      <c r="B55" s="425" t="s">
        <v>360</v>
      </c>
      <c r="C55" s="414"/>
      <c r="D55" s="414"/>
      <c r="E55" s="397"/>
    </row>
    <row r="56" spans="1:5" s="530" customFormat="1" ht="12" customHeight="1">
      <c r="A56" s="541" t="s">
        <v>361</v>
      </c>
      <c r="B56" s="425" t="s">
        <v>362</v>
      </c>
      <c r="C56" s="414"/>
      <c r="D56" s="414"/>
      <c r="E56" s="397"/>
    </row>
    <row r="57" spans="1:5" s="530" customFormat="1" ht="12" customHeight="1" thickBot="1">
      <c r="A57" s="542" t="s">
        <v>363</v>
      </c>
      <c r="B57" s="426" t="s">
        <v>364</v>
      </c>
      <c r="C57" s="416"/>
      <c r="D57" s="416"/>
      <c r="E57" s="399"/>
    </row>
    <row r="58" spans="1:5" s="557" customFormat="1" ht="12" customHeight="1" thickBot="1">
      <c r="A58" s="386" t="s">
        <v>14</v>
      </c>
      <c r="B58" s="403" t="s">
        <v>365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57" customFormat="1" ht="12" customHeight="1">
      <c r="A59" s="540" t="s">
        <v>129</v>
      </c>
      <c r="B59" s="424" t="s">
        <v>366</v>
      </c>
      <c r="C59" s="417"/>
      <c r="D59" s="417"/>
      <c r="E59" s="400"/>
    </row>
    <row r="60" spans="1:5" s="557" customFormat="1" ht="12" customHeight="1">
      <c r="A60" s="541" t="s">
        <v>130</v>
      </c>
      <c r="B60" s="425" t="s">
        <v>518</v>
      </c>
      <c r="C60" s="417"/>
      <c r="D60" s="417"/>
      <c r="E60" s="400"/>
    </row>
    <row r="61" spans="1:5" s="557" customFormat="1" ht="12" customHeight="1">
      <c r="A61" s="541" t="s">
        <v>155</v>
      </c>
      <c r="B61" s="425" t="s">
        <v>368</v>
      </c>
      <c r="C61" s="417"/>
      <c r="D61" s="417"/>
      <c r="E61" s="400"/>
    </row>
    <row r="62" spans="1:5" s="557" customFormat="1" ht="12" customHeight="1" thickBot="1">
      <c r="A62" s="542" t="s">
        <v>369</v>
      </c>
      <c r="B62" s="426" t="s">
        <v>370</v>
      </c>
      <c r="C62" s="417"/>
      <c r="D62" s="417"/>
      <c r="E62" s="400"/>
    </row>
    <row r="63" spans="1:5" s="557" customFormat="1" ht="12" customHeight="1" thickBot="1">
      <c r="A63" s="386" t="s">
        <v>15</v>
      </c>
      <c r="B63" s="382" t="s">
        <v>371</v>
      </c>
      <c r="C63" s="419">
        <f>+C8+C15+C22+C29+C36+C47+C53+C58</f>
        <v>17814</v>
      </c>
      <c r="D63" s="419">
        <f>+D8+D15+D22+D29+D36+D47+D53+D58</f>
        <v>17730</v>
      </c>
      <c r="E63" s="432">
        <f>+E8+E15+E22+E29+E36+E47+E53+E58</f>
        <v>18598</v>
      </c>
    </row>
    <row r="64" spans="1:5" s="557" customFormat="1" ht="12" customHeight="1" thickBot="1">
      <c r="A64" s="543" t="s">
        <v>516</v>
      </c>
      <c r="B64" s="403" t="s">
        <v>373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57" customFormat="1" ht="12" customHeight="1">
      <c r="A65" s="540" t="s">
        <v>374</v>
      </c>
      <c r="B65" s="424" t="s">
        <v>375</v>
      </c>
      <c r="C65" s="417"/>
      <c r="D65" s="417"/>
      <c r="E65" s="400"/>
    </row>
    <row r="66" spans="1:5" s="557" customFormat="1" ht="12" customHeight="1">
      <c r="A66" s="541" t="s">
        <v>376</v>
      </c>
      <c r="B66" s="425" t="s">
        <v>377</v>
      </c>
      <c r="C66" s="417"/>
      <c r="D66" s="417"/>
      <c r="E66" s="400"/>
    </row>
    <row r="67" spans="1:5" s="557" customFormat="1" ht="12" customHeight="1" thickBot="1">
      <c r="A67" s="542" t="s">
        <v>378</v>
      </c>
      <c r="B67" s="536" t="s">
        <v>379</v>
      </c>
      <c r="C67" s="417"/>
      <c r="D67" s="417"/>
      <c r="E67" s="400"/>
    </row>
    <row r="68" spans="1:5" s="557" customFormat="1" ht="12" customHeight="1" thickBot="1">
      <c r="A68" s="543" t="s">
        <v>380</v>
      </c>
      <c r="B68" s="403" t="s">
        <v>381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57" customFormat="1" ht="12" customHeight="1">
      <c r="A69" s="540" t="s">
        <v>108</v>
      </c>
      <c r="B69" s="424" t="s">
        <v>382</v>
      </c>
      <c r="C69" s="417"/>
      <c r="D69" s="417"/>
      <c r="E69" s="400"/>
    </row>
    <row r="70" spans="1:5" s="557" customFormat="1" ht="12" customHeight="1">
      <c r="A70" s="541" t="s">
        <v>109</v>
      </c>
      <c r="B70" s="425" t="s">
        <v>383</v>
      </c>
      <c r="C70" s="417"/>
      <c r="D70" s="417"/>
      <c r="E70" s="400"/>
    </row>
    <row r="71" spans="1:5" s="557" customFormat="1" ht="12" customHeight="1">
      <c r="A71" s="541" t="s">
        <v>384</v>
      </c>
      <c r="B71" s="425" t="s">
        <v>385</v>
      </c>
      <c r="C71" s="417"/>
      <c r="D71" s="417"/>
      <c r="E71" s="400"/>
    </row>
    <row r="72" spans="1:5" s="557" customFormat="1" ht="12" customHeight="1" thickBot="1">
      <c r="A72" s="542" t="s">
        <v>386</v>
      </c>
      <c r="B72" s="426" t="s">
        <v>387</v>
      </c>
      <c r="C72" s="417"/>
      <c r="D72" s="417"/>
      <c r="E72" s="400"/>
    </row>
    <row r="73" spans="1:5" s="557" customFormat="1" ht="12" customHeight="1" thickBot="1">
      <c r="A73" s="543" t="s">
        <v>388</v>
      </c>
      <c r="B73" s="403" t="s">
        <v>389</v>
      </c>
      <c r="C73" s="413">
        <f>SUM(C74:C75)</f>
        <v>5500</v>
      </c>
      <c r="D73" s="413">
        <f>SUM(D74:D75)</f>
        <v>6400</v>
      </c>
      <c r="E73" s="396">
        <f>SUM(E74:E75)</f>
        <v>4130</v>
      </c>
    </row>
    <row r="74" spans="1:5" s="557" customFormat="1" ht="12" customHeight="1">
      <c r="A74" s="540" t="s">
        <v>390</v>
      </c>
      <c r="B74" s="424" t="s">
        <v>391</v>
      </c>
      <c r="C74" s="417">
        <v>5500</v>
      </c>
      <c r="D74" s="417">
        <v>6400</v>
      </c>
      <c r="E74" s="400">
        <v>4130</v>
      </c>
    </row>
    <row r="75" spans="1:5" s="557" customFormat="1" ht="12" customHeight="1" thickBot="1">
      <c r="A75" s="542" t="s">
        <v>392</v>
      </c>
      <c r="B75" s="426" t="s">
        <v>393</v>
      </c>
      <c r="C75" s="417"/>
      <c r="D75" s="417"/>
      <c r="E75" s="400"/>
    </row>
    <row r="76" spans="1:5" s="557" customFormat="1" ht="12" customHeight="1" thickBot="1">
      <c r="A76" s="543" t="s">
        <v>394</v>
      </c>
      <c r="B76" s="403" t="s">
        <v>395</v>
      </c>
      <c r="C76" s="413">
        <f>SUM(C77:C79)</f>
        <v>0</v>
      </c>
      <c r="D76" s="413">
        <f>SUM(D77:D79)</f>
        <v>818</v>
      </c>
      <c r="E76" s="396">
        <f>SUM(E77:E79)</f>
        <v>818</v>
      </c>
    </row>
    <row r="77" spans="1:5" s="557" customFormat="1" ht="12" customHeight="1">
      <c r="A77" s="540" t="s">
        <v>396</v>
      </c>
      <c r="B77" s="424" t="s">
        <v>397</v>
      </c>
      <c r="C77" s="417"/>
      <c r="D77" s="417">
        <v>818</v>
      </c>
      <c r="E77" s="400">
        <v>818</v>
      </c>
    </row>
    <row r="78" spans="1:5" s="557" customFormat="1" ht="12" customHeight="1">
      <c r="A78" s="541" t="s">
        <v>398</v>
      </c>
      <c r="B78" s="425" t="s">
        <v>399</v>
      </c>
      <c r="C78" s="417"/>
      <c r="D78" s="417"/>
      <c r="E78" s="400"/>
    </row>
    <row r="79" spans="1:5" s="557" customFormat="1" ht="12" customHeight="1" thickBot="1">
      <c r="A79" s="542" t="s">
        <v>400</v>
      </c>
      <c r="B79" s="426" t="s">
        <v>401</v>
      </c>
      <c r="C79" s="417"/>
      <c r="D79" s="417"/>
      <c r="E79" s="400"/>
    </row>
    <row r="80" spans="1:5" s="557" customFormat="1" ht="12" customHeight="1" thickBot="1">
      <c r="A80" s="543" t="s">
        <v>402</v>
      </c>
      <c r="B80" s="403" t="s">
        <v>403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57" customFormat="1" ht="12" customHeight="1">
      <c r="A81" s="544" t="s">
        <v>404</v>
      </c>
      <c r="B81" s="424" t="s">
        <v>405</v>
      </c>
      <c r="C81" s="417"/>
      <c r="D81" s="417"/>
      <c r="E81" s="400"/>
    </row>
    <row r="82" spans="1:5" s="557" customFormat="1" ht="12" customHeight="1">
      <c r="A82" s="545" t="s">
        <v>406</v>
      </c>
      <c r="B82" s="425" t="s">
        <v>407</v>
      </c>
      <c r="C82" s="417"/>
      <c r="D82" s="417"/>
      <c r="E82" s="400"/>
    </row>
    <row r="83" spans="1:5" s="557" customFormat="1" ht="12" customHeight="1">
      <c r="A83" s="545" t="s">
        <v>408</v>
      </c>
      <c r="B83" s="425" t="s">
        <v>409</v>
      </c>
      <c r="C83" s="417"/>
      <c r="D83" s="417"/>
      <c r="E83" s="400"/>
    </row>
    <row r="84" spans="1:5" s="557" customFormat="1" ht="12" customHeight="1" thickBot="1">
      <c r="A84" s="546" t="s">
        <v>410</v>
      </c>
      <c r="B84" s="426" t="s">
        <v>411</v>
      </c>
      <c r="C84" s="417"/>
      <c r="D84" s="417"/>
      <c r="E84" s="400"/>
    </row>
    <row r="85" spans="1:5" s="557" customFormat="1" ht="12" customHeight="1" thickBot="1">
      <c r="A85" s="543" t="s">
        <v>412</v>
      </c>
      <c r="B85" s="403" t="s">
        <v>413</v>
      </c>
      <c r="C85" s="438"/>
      <c r="D85" s="438"/>
      <c r="E85" s="439"/>
    </row>
    <row r="86" spans="1:5" s="557" customFormat="1" ht="12" customHeight="1" thickBot="1">
      <c r="A86" s="543" t="s">
        <v>414</v>
      </c>
      <c r="B86" s="537" t="s">
        <v>415</v>
      </c>
      <c r="C86" s="419">
        <f>+C64+C68+C73+C76+C80+C85</f>
        <v>5500</v>
      </c>
      <c r="D86" s="419">
        <f>+D64+D68+D73+D76+D80+D85</f>
        <v>7218</v>
      </c>
      <c r="E86" s="432">
        <f>+E64+E68+E73+E76+E80+E85</f>
        <v>4948</v>
      </c>
    </row>
    <row r="87" spans="1:5" s="557" customFormat="1" ht="12" customHeight="1" thickBot="1">
      <c r="A87" s="547" t="s">
        <v>416</v>
      </c>
      <c r="B87" s="538" t="s">
        <v>517</v>
      </c>
      <c r="C87" s="419">
        <f>+C63+C86</f>
        <v>23314</v>
      </c>
      <c r="D87" s="419">
        <f>+D63+D86</f>
        <v>24948</v>
      </c>
      <c r="E87" s="432">
        <f>+E63+E86</f>
        <v>23546</v>
      </c>
    </row>
    <row r="88" spans="1:5" s="557" customFormat="1" ht="15" customHeight="1">
      <c r="A88" s="512"/>
      <c r="B88" s="513"/>
      <c r="C88" s="528"/>
      <c r="D88" s="528"/>
      <c r="E88" s="528"/>
    </row>
    <row r="89" spans="1:5" ht="13.5" thickBot="1">
      <c r="A89" s="514"/>
      <c r="B89" s="515"/>
      <c r="C89" s="529"/>
      <c r="D89" s="529"/>
      <c r="E89" s="529"/>
    </row>
    <row r="90" spans="1:5" s="556" customFormat="1" ht="16.5" customHeight="1" thickBot="1">
      <c r="A90" s="706" t="s">
        <v>44</v>
      </c>
      <c r="B90" s="707"/>
      <c r="C90" s="707"/>
      <c r="D90" s="707"/>
      <c r="E90" s="708"/>
    </row>
    <row r="91" spans="1:5" s="344" customFormat="1" ht="12" customHeight="1" thickBot="1">
      <c r="A91" s="535" t="s">
        <v>7</v>
      </c>
      <c r="B91" s="385" t="s">
        <v>424</v>
      </c>
      <c r="C91" s="519">
        <f>SUM(C92:C96)</f>
        <v>20449</v>
      </c>
      <c r="D91" s="519">
        <f>SUM(D92:D96)</f>
        <v>20519</v>
      </c>
      <c r="E91" s="519">
        <f>SUM(E92:E96)</f>
        <v>12685</v>
      </c>
    </row>
    <row r="92" spans="1:5" ht="12" customHeight="1">
      <c r="A92" s="548" t="s">
        <v>71</v>
      </c>
      <c r="B92" s="371" t="s">
        <v>37</v>
      </c>
      <c r="C92" s="520">
        <v>5617</v>
      </c>
      <c r="D92" s="520">
        <v>5617</v>
      </c>
      <c r="E92" s="520">
        <v>5181</v>
      </c>
    </row>
    <row r="93" spans="1:5" ht="12" customHeight="1">
      <c r="A93" s="541" t="s">
        <v>72</v>
      </c>
      <c r="B93" s="369" t="s">
        <v>131</v>
      </c>
      <c r="C93" s="521">
        <v>1549</v>
      </c>
      <c r="D93" s="521">
        <v>1549</v>
      </c>
      <c r="E93" s="521">
        <v>1250</v>
      </c>
    </row>
    <row r="94" spans="1:5" ht="12" customHeight="1">
      <c r="A94" s="541" t="s">
        <v>73</v>
      </c>
      <c r="B94" s="369" t="s">
        <v>100</v>
      </c>
      <c r="C94" s="523">
        <v>9696</v>
      </c>
      <c r="D94" s="523">
        <v>9696</v>
      </c>
      <c r="E94" s="523">
        <v>4602</v>
      </c>
    </row>
    <row r="95" spans="1:5" ht="12" customHeight="1">
      <c r="A95" s="541" t="s">
        <v>74</v>
      </c>
      <c r="B95" s="372" t="s">
        <v>132</v>
      </c>
      <c r="C95" s="523">
        <v>1933</v>
      </c>
      <c r="D95" s="523">
        <v>1933</v>
      </c>
      <c r="E95" s="523">
        <v>1076</v>
      </c>
    </row>
    <row r="96" spans="1:5" ht="12" customHeight="1">
      <c r="A96" s="541" t="s">
        <v>83</v>
      </c>
      <c r="B96" s="380" t="s">
        <v>133</v>
      </c>
      <c r="C96" s="523">
        <v>1654</v>
      </c>
      <c r="D96" s="523">
        <v>1724</v>
      </c>
      <c r="E96" s="523">
        <v>576</v>
      </c>
    </row>
    <row r="97" spans="1:5" ht="12" customHeight="1">
      <c r="A97" s="541" t="s">
        <v>75</v>
      </c>
      <c r="B97" s="369" t="s">
        <v>425</v>
      </c>
      <c r="C97" s="523"/>
      <c r="D97" s="523"/>
      <c r="E97" s="523"/>
    </row>
    <row r="98" spans="1:5" ht="12" customHeight="1">
      <c r="A98" s="541" t="s">
        <v>76</v>
      </c>
      <c r="B98" s="392" t="s">
        <v>426</v>
      </c>
      <c r="C98" s="523"/>
      <c r="D98" s="523"/>
      <c r="E98" s="523"/>
    </row>
    <row r="99" spans="1:5" ht="12" customHeight="1">
      <c r="A99" s="541" t="s">
        <v>84</v>
      </c>
      <c r="B99" s="393" t="s">
        <v>427</v>
      </c>
      <c r="C99" s="523"/>
      <c r="D99" s="523"/>
      <c r="E99" s="523"/>
    </row>
    <row r="100" spans="1:5" ht="12" customHeight="1">
      <c r="A100" s="541" t="s">
        <v>85</v>
      </c>
      <c r="B100" s="393" t="s">
        <v>428</v>
      </c>
      <c r="C100" s="523"/>
      <c r="D100" s="523"/>
      <c r="E100" s="523"/>
    </row>
    <row r="101" spans="1:5" ht="12" customHeight="1">
      <c r="A101" s="541" t="s">
        <v>86</v>
      </c>
      <c r="B101" s="392" t="s">
        <v>429</v>
      </c>
      <c r="C101" s="523">
        <v>1134</v>
      </c>
      <c r="D101" s="523">
        <v>844</v>
      </c>
      <c r="E101" s="523">
        <v>235</v>
      </c>
    </row>
    <row r="102" spans="1:5" ht="12" customHeight="1">
      <c r="A102" s="541" t="s">
        <v>87</v>
      </c>
      <c r="B102" s="392" t="s">
        <v>430</v>
      </c>
      <c r="C102" s="523"/>
      <c r="D102" s="523"/>
      <c r="E102" s="523"/>
    </row>
    <row r="103" spans="1:5" ht="12" customHeight="1">
      <c r="A103" s="541" t="s">
        <v>89</v>
      </c>
      <c r="B103" s="393" t="s">
        <v>431</v>
      </c>
      <c r="C103" s="523"/>
      <c r="D103" s="523"/>
      <c r="E103" s="523"/>
    </row>
    <row r="104" spans="1:5" ht="12" customHeight="1">
      <c r="A104" s="549" t="s">
        <v>134</v>
      </c>
      <c r="B104" s="394" t="s">
        <v>432</v>
      </c>
      <c r="C104" s="523"/>
      <c r="D104" s="523"/>
      <c r="E104" s="523"/>
    </row>
    <row r="105" spans="1:5" ht="12" customHeight="1">
      <c r="A105" s="541" t="s">
        <v>433</v>
      </c>
      <c r="B105" s="394" t="s">
        <v>434</v>
      </c>
      <c r="C105" s="523"/>
      <c r="D105" s="523"/>
      <c r="E105" s="523"/>
    </row>
    <row r="106" spans="1:5" s="344" customFormat="1" ht="12" customHeight="1" thickBot="1">
      <c r="A106" s="550" t="s">
        <v>435</v>
      </c>
      <c r="B106" s="395" t="s">
        <v>436</v>
      </c>
      <c r="C106" s="525">
        <v>520</v>
      </c>
      <c r="D106" s="525">
        <v>520</v>
      </c>
      <c r="E106" s="525">
        <v>341</v>
      </c>
    </row>
    <row r="107" spans="1:5" ht="12" customHeight="1" thickBot="1">
      <c r="A107" s="386" t="s">
        <v>8</v>
      </c>
      <c r="B107" s="384" t="s">
        <v>437</v>
      </c>
      <c r="C107" s="407">
        <f>+C108+C110+C112</f>
        <v>571</v>
      </c>
      <c r="D107" s="407">
        <f>+D108+D110+D112</f>
        <v>2486</v>
      </c>
      <c r="E107" s="407">
        <f>+E108+E110+E112</f>
        <v>523</v>
      </c>
    </row>
    <row r="108" spans="1:5" ht="12" customHeight="1">
      <c r="A108" s="540" t="s">
        <v>77</v>
      </c>
      <c r="B108" s="369" t="s">
        <v>153</v>
      </c>
      <c r="C108" s="522">
        <v>571</v>
      </c>
      <c r="D108" s="522">
        <v>1071</v>
      </c>
      <c r="E108" s="522">
        <v>523</v>
      </c>
    </row>
    <row r="109" spans="1:5" ht="12" customHeight="1">
      <c r="A109" s="540" t="s">
        <v>78</v>
      </c>
      <c r="B109" s="373" t="s">
        <v>438</v>
      </c>
      <c r="C109" s="522"/>
      <c r="D109" s="522"/>
      <c r="E109" s="522"/>
    </row>
    <row r="110" spans="1:5" ht="12" customHeight="1">
      <c r="A110" s="540" t="s">
        <v>79</v>
      </c>
      <c r="B110" s="373" t="s">
        <v>135</v>
      </c>
      <c r="C110" s="521"/>
      <c r="D110" s="521">
        <v>1415</v>
      </c>
      <c r="E110" s="521"/>
    </row>
    <row r="111" spans="1:5" ht="12" customHeight="1">
      <c r="A111" s="540" t="s">
        <v>80</v>
      </c>
      <c r="B111" s="373" t="s">
        <v>439</v>
      </c>
      <c r="C111" s="397"/>
      <c r="D111" s="397"/>
      <c r="E111" s="397"/>
    </row>
    <row r="112" spans="1:5" ht="12" customHeight="1">
      <c r="A112" s="540" t="s">
        <v>81</v>
      </c>
      <c r="B112" s="405" t="s">
        <v>156</v>
      </c>
      <c r="C112" s="397"/>
      <c r="D112" s="397"/>
      <c r="E112" s="397"/>
    </row>
    <row r="113" spans="1:5" ht="12" customHeight="1">
      <c r="A113" s="540" t="s">
        <v>88</v>
      </c>
      <c r="B113" s="404" t="s">
        <v>440</v>
      </c>
      <c r="C113" s="397"/>
      <c r="D113" s="397"/>
      <c r="E113" s="397"/>
    </row>
    <row r="114" spans="1:5" ht="12" customHeight="1">
      <c r="A114" s="540" t="s">
        <v>90</v>
      </c>
      <c r="B114" s="420" t="s">
        <v>441</v>
      </c>
      <c r="C114" s="397"/>
      <c r="D114" s="397"/>
      <c r="E114" s="397"/>
    </row>
    <row r="115" spans="1:5" ht="12" customHeight="1">
      <c r="A115" s="540" t="s">
        <v>136</v>
      </c>
      <c r="B115" s="393" t="s">
        <v>428</v>
      </c>
      <c r="C115" s="397"/>
      <c r="D115" s="397"/>
      <c r="E115" s="397"/>
    </row>
    <row r="116" spans="1:5" ht="12" customHeight="1">
      <c r="A116" s="540" t="s">
        <v>137</v>
      </c>
      <c r="B116" s="393" t="s">
        <v>442</v>
      </c>
      <c r="C116" s="397"/>
      <c r="D116" s="397"/>
      <c r="E116" s="397"/>
    </row>
    <row r="117" spans="1:5" ht="12" customHeight="1">
      <c r="A117" s="540" t="s">
        <v>138</v>
      </c>
      <c r="B117" s="393" t="s">
        <v>443</v>
      </c>
      <c r="C117" s="397"/>
      <c r="D117" s="397"/>
      <c r="E117" s="397"/>
    </row>
    <row r="118" spans="1:5" ht="12" customHeight="1">
      <c r="A118" s="540" t="s">
        <v>444</v>
      </c>
      <c r="B118" s="393" t="s">
        <v>431</v>
      </c>
      <c r="C118" s="397"/>
      <c r="D118" s="397"/>
      <c r="E118" s="397"/>
    </row>
    <row r="119" spans="1:5" ht="12" customHeight="1">
      <c r="A119" s="540" t="s">
        <v>445</v>
      </c>
      <c r="B119" s="393" t="s">
        <v>446</v>
      </c>
      <c r="C119" s="397"/>
      <c r="D119" s="397"/>
      <c r="E119" s="397"/>
    </row>
    <row r="120" spans="1:5" ht="12" customHeight="1" thickBot="1">
      <c r="A120" s="549" t="s">
        <v>447</v>
      </c>
      <c r="B120" s="393" t="s">
        <v>448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449</v>
      </c>
      <c r="C121" s="407">
        <f>+C122+C123</f>
        <v>2294</v>
      </c>
      <c r="D121" s="407">
        <f>+D122+D123</f>
        <v>3563</v>
      </c>
      <c r="E121" s="407">
        <f>+E122+E123</f>
        <v>0</v>
      </c>
    </row>
    <row r="122" spans="1:5" ht="12" customHeight="1">
      <c r="A122" s="540" t="s">
        <v>60</v>
      </c>
      <c r="B122" s="370" t="s">
        <v>46</v>
      </c>
      <c r="C122" s="522">
        <v>2294</v>
      </c>
      <c r="D122" s="522">
        <v>3563</v>
      </c>
      <c r="E122" s="522"/>
    </row>
    <row r="123" spans="1:5" ht="12" customHeight="1" thickBot="1">
      <c r="A123" s="542" t="s">
        <v>61</v>
      </c>
      <c r="B123" s="373" t="s">
        <v>47</v>
      </c>
      <c r="C123" s="523"/>
      <c r="D123" s="523"/>
      <c r="E123" s="523"/>
    </row>
    <row r="124" spans="1:5" ht="12" customHeight="1" thickBot="1">
      <c r="A124" s="386" t="s">
        <v>10</v>
      </c>
      <c r="B124" s="389" t="s">
        <v>450</v>
      </c>
      <c r="C124" s="407">
        <f>+C91+C107+C121</f>
        <v>23314</v>
      </c>
      <c r="D124" s="407">
        <f>+D91+D107+D121</f>
        <v>26568</v>
      </c>
      <c r="E124" s="407">
        <f>+E91+E107+E121</f>
        <v>13208</v>
      </c>
    </row>
    <row r="125" spans="1:5" ht="12" customHeight="1" thickBot="1">
      <c r="A125" s="386" t="s">
        <v>11</v>
      </c>
      <c r="B125" s="389" t="s">
        <v>519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40" t="s">
        <v>64</v>
      </c>
      <c r="B126" s="370" t="s">
        <v>452</v>
      </c>
      <c r="C126" s="397"/>
      <c r="D126" s="397"/>
      <c r="E126" s="397"/>
    </row>
    <row r="127" spans="1:5" ht="12" customHeight="1">
      <c r="A127" s="540" t="s">
        <v>65</v>
      </c>
      <c r="B127" s="370" t="s">
        <v>453</v>
      </c>
      <c r="C127" s="397"/>
      <c r="D127" s="397"/>
      <c r="E127" s="397"/>
    </row>
    <row r="128" spans="1:5" ht="12" customHeight="1" thickBot="1">
      <c r="A128" s="549" t="s">
        <v>66</v>
      </c>
      <c r="B128" s="368" t="s">
        <v>454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455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40" t="s">
        <v>67</v>
      </c>
      <c r="B130" s="370" t="s">
        <v>456</v>
      </c>
      <c r="C130" s="397"/>
      <c r="D130" s="397"/>
      <c r="E130" s="397"/>
    </row>
    <row r="131" spans="1:5" ht="12" customHeight="1">
      <c r="A131" s="540" t="s">
        <v>68</v>
      </c>
      <c r="B131" s="370" t="s">
        <v>457</v>
      </c>
      <c r="C131" s="397"/>
      <c r="D131" s="397"/>
      <c r="E131" s="397"/>
    </row>
    <row r="132" spans="1:5" ht="12" customHeight="1">
      <c r="A132" s="540" t="s">
        <v>352</v>
      </c>
      <c r="B132" s="370" t="s">
        <v>458</v>
      </c>
      <c r="C132" s="397"/>
      <c r="D132" s="397"/>
      <c r="E132" s="397"/>
    </row>
    <row r="133" spans="1:5" s="344" customFormat="1" ht="12" customHeight="1" thickBot="1">
      <c r="A133" s="549" t="s">
        <v>354</v>
      </c>
      <c r="B133" s="368" t="s">
        <v>459</v>
      </c>
      <c r="C133" s="397"/>
      <c r="D133" s="397"/>
      <c r="E133" s="397"/>
    </row>
    <row r="134" spans="1:11" ht="13.5" thickBot="1">
      <c r="A134" s="386" t="s">
        <v>13</v>
      </c>
      <c r="B134" s="389" t="s">
        <v>638</v>
      </c>
      <c r="C134" s="524">
        <f>+C135+C136+C137+C139+C138</f>
        <v>538</v>
      </c>
      <c r="D134" s="524">
        <f>+D135+D136+D137+D139+D138</f>
        <v>743</v>
      </c>
      <c r="E134" s="524">
        <f>+E135+E136+E137+E139+E138</f>
        <v>743</v>
      </c>
      <c r="K134" s="503"/>
    </row>
    <row r="135" spans="1:5" ht="12.75">
      <c r="A135" s="540" t="s">
        <v>69</v>
      </c>
      <c r="B135" s="370" t="s">
        <v>461</v>
      </c>
      <c r="C135" s="397">
        <v>538</v>
      </c>
      <c r="D135" s="397">
        <v>743</v>
      </c>
      <c r="E135" s="397">
        <v>743</v>
      </c>
    </row>
    <row r="136" spans="1:5" ht="12" customHeight="1">
      <c r="A136" s="540" t="s">
        <v>70</v>
      </c>
      <c r="B136" s="370" t="s">
        <v>462</v>
      </c>
      <c r="C136" s="397"/>
      <c r="D136" s="397"/>
      <c r="E136" s="397"/>
    </row>
    <row r="137" spans="1:5" s="344" customFormat="1" ht="12" customHeight="1">
      <c r="A137" s="540" t="s">
        <v>361</v>
      </c>
      <c r="B137" s="370" t="s">
        <v>637</v>
      </c>
      <c r="C137" s="397"/>
      <c r="D137" s="397"/>
      <c r="E137" s="397"/>
    </row>
    <row r="138" spans="1:5" s="344" customFormat="1" ht="12" customHeight="1">
      <c r="A138" s="540" t="s">
        <v>363</v>
      </c>
      <c r="B138" s="370" t="s">
        <v>463</v>
      </c>
      <c r="C138" s="397"/>
      <c r="D138" s="397"/>
      <c r="E138" s="397"/>
    </row>
    <row r="139" spans="1:5" s="344" customFormat="1" ht="12" customHeight="1" thickBot="1">
      <c r="A139" s="549" t="s">
        <v>636</v>
      </c>
      <c r="B139" s="368" t="s">
        <v>464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520</v>
      </c>
      <c r="C140" s="526">
        <f>+C141+C142+C143+C144</f>
        <v>0</v>
      </c>
      <c r="D140" s="526">
        <f>+D141+D142+D143+D144</f>
        <v>0</v>
      </c>
      <c r="E140" s="526">
        <f>+E141+E142+E143+E144</f>
        <v>0</v>
      </c>
    </row>
    <row r="141" spans="1:5" s="344" customFormat="1" ht="12" customHeight="1">
      <c r="A141" s="540" t="s">
        <v>129</v>
      </c>
      <c r="B141" s="370" t="s">
        <v>466</v>
      </c>
      <c r="C141" s="397"/>
      <c r="D141" s="397"/>
      <c r="E141" s="397"/>
    </row>
    <row r="142" spans="1:5" s="344" customFormat="1" ht="12" customHeight="1">
      <c r="A142" s="540" t="s">
        <v>130</v>
      </c>
      <c r="B142" s="370" t="s">
        <v>467</v>
      </c>
      <c r="C142" s="397"/>
      <c r="D142" s="397"/>
      <c r="E142" s="397"/>
    </row>
    <row r="143" spans="1:5" s="344" customFormat="1" ht="12" customHeight="1">
      <c r="A143" s="540" t="s">
        <v>155</v>
      </c>
      <c r="B143" s="370" t="s">
        <v>468</v>
      </c>
      <c r="C143" s="397"/>
      <c r="D143" s="397"/>
      <c r="E143" s="397"/>
    </row>
    <row r="144" spans="1:5" ht="12.75" customHeight="1" thickBot="1">
      <c r="A144" s="540" t="s">
        <v>369</v>
      </c>
      <c r="B144" s="370" t="s">
        <v>469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470</v>
      </c>
      <c r="C145" s="539">
        <f>+C125+C129+C134+C140</f>
        <v>538</v>
      </c>
      <c r="D145" s="539">
        <f>+D125+D129+D134+D140</f>
        <v>743</v>
      </c>
      <c r="E145" s="539">
        <f>+E125+E129+E134+E140</f>
        <v>743</v>
      </c>
    </row>
    <row r="146" spans="1:5" ht="15" customHeight="1" thickBot="1">
      <c r="A146" s="551" t="s">
        <v>16</v>
      </c>
      <c r="B146" s="409" t="s">
        <v>471</v>
      </c>
      <c r="C146" s="539">
        <f>+C124+C145</f>
        <v>23852</v>
      </c>
      <c r="D146" s="539">
        <f>+D124+D145</f>
        <v>27311</v>
      </c>
      <c r="E146" s="539">
        <f>+E124+E145</f>
        <v>13951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516" t="s">
        <v>701</v>
      </c>
      <c r="B148" s="517"/>
      <c r="C148" s="114"/>
      <c r="D148" s="115"/>
      <c r="E148" s="112"/>
    </row>
    <row r="149" spans="1:5" ht="14.25" customHeight="1" thickBot="1">
      <c r="A149" s="516" t="s">
        <v>700</v>
      </c>
      <c r="B149" s="517"/>
      <c r="C149" s="114"/>
      <c r="D149" s="115"/>
      <c r="E149" s="11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16384" width="9.375" style="33" customWidth="1"/>
  </cols>
  <sheetData>
    <row r="1" spans="1:5" s="507" customFormat="1" ht="16.5" customHeight="1" thickBot="1">
      <c r="A1" s="506"/>
      <c r="B1" s="508"/>
      <c r="C1" s="553"/>
      <c r="D1" s="518"/>
      <c r="E1" s="641" t="s">
        <v>718</v>
      </c>
    </row>
    <row r="2" spans="1:5" s="554" customFormat="1" ht="15.75" customHeight="1">
      <c r="A2" s="534" t="s">
        <v>52</v>
      </c>
      <c r="B2" s="709" t="s">
        <v>150</v>
      </c>
      <c r="C2" s="710"/>
      <c r="D2" s="711"/>
      <c r="E2" s="527" t="s">
        <v>41</v>
      </c>
    </row>
    <row r="3" spans="1:5" s="554" customFormat="1" ht="24.75" thickBot="1">
      <c r="A3" s="552" t="s">
        <v>515</v>
      </c>
      <c r="B3" s="712" t="s">
        <v>639</v>
      </c>
      <c r="C3" s="713"/>
      <c r="D3" s="714"/>
      <c r="E3" s="502" t="s">
        <v>48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56" customFormat="1" ht="12" customHeight="1" thickBot="1">
      <c r="A8" s="386" t="s">
        <v>7</v>
      </c>
      <c r="B8" s="382" t="s">
        <v>310</v>
      </c>
      <c r="C8" s="413">
        <f>SUM(C9:C14)</f>
        <v>12737</v>
      </c>
      <c r="D8" s="413">
        <f>SUM(D9:D14)</f>
        <v>14273</v>
      </c>
      <c r="E8" s="396">
        <f>SUM(E9:E14)</f>
        <v>14522</v>
      </c>
    </row>
    <row r="9" spans="1:5" s="530" customFormat="1" ht="12" customHeight="1">
      <c r="A9" s="540" t="s">
        <v>71</v>
      </c>
      <c r="B9" s="424" t="s">
        <v>311</v>
      </c>
      <c r="C9" s="415">
        <f>+'6.1. sz. mell'!C9</f>
        <v>12242</v>
      </c>
      <c r="D9" s="415">
        <f>+'6.1. sz. mell'!D9</f>
        <v>12578</v>
      </c>
      <c r="E9" s="398">
        <f>+'6.1. sz. mell'!E9</f>
        <v>12578</v>
      </c>
    </row>
    <row r="10" spans="1:5" s="557" customFormat="1" ht="12" customHeight="1">
      <c r="A10" s="541" t="s">
        <v>72</v>
      </c>
      <c r="B10" s="425" t="s">
        <v>312</v>
      </c>
      <c r="C10" s="415">
        <f>+'6.1. sz. mell'!C10</f>
        <v>0</v>
      </c>
      <c r="D10" s="415">
        <f>+'6.1. sz. mell'!D10</f>
        <v>0</v>
      </c>
      <c r="E10" s="398">
        <f>+'6.1. sz. mell'!E10</f>
        <v>0</v>
      </c>
    </row>
    <row r="11" spans="1:5" s="557" customFormat="1" ht="12" customHeight="1">
      <c r="A11" s="541" t="s">
        <v>73</v>
      </c>
      <c r="B11" s="425" t="s">
        <v>313</v>
      </c>
      <c r="C11" s="415">
        <f>+'6.1. sz. mell'!C11</f>
        <v>0</v>
      </c>
      <c r="D11" s="415">
        <f>+'6.1. sz. mell'!D11</f>
        <v>0</v>
      </c>
      <c r="E11" s="398">
        <f>+'6.1. sz. mell'!E11</f>
        <v>0</v>
      </c>
    </row>
    <row r="12" spans="1:5" s="557" customFormat="1" ht="12" customHeight="1">
      <c r="A12" s="541" t="s">
        <v>74</v>
      </c>
      <c r="B12" s="425" t="s">
        <v>314</v>
      </c>
      <c r="C12" s="415">
        <f>+'6.1. sz. mell'!C12</f>
        <v>0</v>
      </c>
      <c r="D12" s="415">
        <f>+'6.1. sz. mell'!D12</f>
        <v>1200</v>
      </c>
      <c r="E12" s="398">
        <f>+'6.1. sz. mell'!E12</f>
        <v>1200</v>
      </c>
    </row>
    <row r="13" spans="1:5" s="557" customFormat="1" ht="12" customHeight="1">
      <c r="A13" s="541" t="s">
        <v>107</v>
      </c>
      <c r="B13" s="425" t="s">
        <v>315</v>
      </c>
      <c r="C13" s="415">
        <f>+'6.1. sz. mell'!C13</f>
        <v>495</v>
      </c>
      <c r="D13" s="415">
        <f>+'6.1. sz. mell'!D13</f>
        <v>495</v>
      </c>
      <c r="E13" s="398">
        <f>+'6.1. sz. mell'!E13</f>
        <v>371</v>
      </c>
    </row>
    <row r="14" spans="1:5" s="530" customFormat="1" ht="12" customHeight="1" thickBot="1">
      <c r="A14" s="542" t="s">
        <v>75</v>
      </c>
      <c r="B14" s="426" t="s">
        <v>316</v>
      </c>
      <c r="C14" s="415">
        <f>+'6.1. sz. mell'!C14</f>
        <v>0</v>
      </c>
      <c r="D14" s="415">
        <f>+'6.1. sz. mell'!D14</f>
        <v>0</v>
      </c>
      <c r="E14" s="398">
        <f>+'6.1. sz. mell'!E14</f>
        <v>373</v>
      </c>
    </row>
    <row r="15" spans="1:5" s="530" customFormat="1" ht="12" customHeight="1" thickBot="1">
      <c r="A15" s="386" t="s">
        <v>8</v>
      </c>
      <c r="B15" s="403" t="s">
        <v>317</v>
      </c>
      <c r="C15" s="413">
        <f>SUM(C16:C20)</f>
        <v>1797</v>
      </c>
      <c r="D15" s="413">
        <f>SUM(D16:D20)</f>
        <v>177</v>
      </c>
      <c r="E15" s="396">
        <f>SUM(E16:E20)</f>
        <v>888</v>
      </c>
    </row>
    <row r="16" spans="1:5" s="530" customFormat="1" ht="12" customHeight="1">
      <c r="A16" s="540" t="s">
        <v>77</v>
      </c>
      <c r="B16" s="424" t="s">
        <v>318</v>
      </c>
      <c r="C16" s="415">
        <f>+'6.1. sz. mell'!C16</f>
        <v>0</v>
      </c>
      <c r="D16" s="415">
        <f>+'6.1. sz. mell'!D16</f>
        <v>0</v>
      </c>
      <c r="E16" s="398">
        <f>+'6.1. sz. mell'!E16</f>
        <v>0</v>
      </c>
    </row>
    <row r="17" spans="1:5" s="530" customFormat="1" ht="12" customHeight="1">
      <c r="A17" s="541" t="s">
        <v>78</v>
      </c>
      <c r="B17" s="425" t="s">
        <v>319</v>
      </c>
      <c r="C17" s="415">
        <f>+'6.1. sz. mell'!C17</f>
        <v>0</v>
      </c>
      <c r="D17" s="415">
        <f>+'6.1. sz. mell'!D17</f>
        <v>0</v>
      </c>
      <c r="E17" s="398">
        <f>+'6.1. sz. mell'!E17</f>
        <v>0</v>
      </c>
    </row>
    <row r="18" spans="1:5" s="530" customFormat="1" ht="12" customHeight="1">
      <c r="A18" s="541" t="s">
        <v>79</v>
      </c>
      <c r="B18" s="425" t="s">
        <v>320</v>
      </c>
      <c r="C18" s="415">
        <f>+'6.1. sz. mell'!C18</f>
        <v>0</v>
      </c>
      <c r="D18" s="415">
        <f>+'6.1. sz. mell'!D18</f>
        <v>0</v>
      </c>
      <c r="E18" s="398">
        <f>+'6.1. sz. mell'!E18</f>
        <v>0</v>
      </c>
    </row>
    <row r="19" spans="1:5" s="530" customFormat="1" ht="12" customHeight="1">
      <c r="A19" s="541" t="s">
        <v>80</v>
      </c>
      <c r="B19" s="425" t="s">
        <v>321</v>
      </c>
      <c r="C19" s="415">
        <f>+'6.1. sz. mell'!C19</f>
        <v>0</v>
      </c>
      <c r="D19" s="415">
        <f>+'6.1. sz. mell'!D19</f>
        <v>0</v>
      </c>
      <c r="E19" s="398">
        <f>+'6.1. sz. mell'!E19</f>
        <v>0</v>
      </c>
    </row>
    <row r="20" spans="1:5" s="530" customFormat="1" ht="12" customHeight="1">
      <c r="A20" s="541" t="s">
        <v>81</v>
      </c>
      <c r="B20" s="425" t="s">
        <v>322</v>
      </c>
      <c r="C20" s="415">
        <f>+'6.1. sz. mell'!C20</f>
        <v>1797</v>
      </c>
      <c r="D20" s="415">
        <f>+'6.1. sz. mell'!D20</f>
        <v>177</v>
      </c>
      <c r="E20" s="398">
        <f>+'6.1. sz. mell'!E20</f>
        <v>888</v>
      </c>
    </row>
    <row r="21" spans="1:5" s="557" customFormat="1" ht="12" customHeight="1" thickBot="1">
      <c r="A21" s="542" t="s">
        <v>88</v>
      </c>
      <c r="B21" s="426" t="s">
        <v>323</v>
      </c>
      <c r="C21" s="415">
        <f>+'6.1. sz. mell'!C21</f>
        <v>0</v>
      </c>
      <c r="D21" s="415">
        <f>+'6.1. sz. mell'!D21</f>
        <v>0</v>
      </c>
      <c r="E21" s="398">
        <f>+'6.1. sz. mell'!E21</f>
        <v>0</v>
      </c>
    </row>
    <row r="22" spans="1:5" s="557" customFormat="1" ht="12" customHeight="1" thickBot="1">
      <c r="A22" s="386" t="s">
        <v>9</v>
      </c>
      <c r="B22" s="382" t="s">
        <v>324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57" customFormat="1" ht="12" customHeight="1">
      <c r="A23" s="540" t="s">
        <v>60</v>
      </c>
      <c r="B23" s="424" t="s">
        <v>325</v>
      </c>
      <c r="C23" s="415">
        <f>+'6.1. sz. mell'!C23</f>
        <v>0</v>
      </c>
      <c r="D23" s="415"/>
      <c r="E23" s="398"/>
    </row>
    <row r="24" spans="1:5" s="530" customFormat="1" ht="12" customHeight="1">
      <c r="A24" s="541" t="s">
        <v>61</v>
      </c>
      <c r="B24" s="425" t="s">
        <v>326</v>
      </c>
      <c r="C24" s="415">
        <f>+'6.1. sz. mell'!C24</f>
        <v>0</v>
      </c>
      <c r="D24" s="414"/>
      <c r="E24" s="397"/>
    </row>
    <row r="25" spans="1:5" s="557" customFormat="1" ht="12" customHeight="1">
      <c r="A25" s="541" t="s">
        <v>62</v>
      </c>
      <c r="B25" s="425" t="s">
        <v>327</v>
      </c>
      <c r="C25" s="415">
        <f>+'6.1. sz. mell'!C25</f>
        <v>0</v>
      </c>
      <c r="D25" s="414"/>
      <c r="E25" s="397"/>
    </row>
    <row r="26" spans="1:5" s="557" customFormat="1" ht="12" customHeight="1">
      <c r="A26" s="541" t="s">
        <v>63</v>
      </c>
      <c r="B26" s="425" t="s">
        <v>328</v>
      </c>
      <c r="C26" s="415">
        <f>+'6.1. sz. mell'!C26</f>
        <v>0</v>
      </c>
      <c r="D26" s="414"/>
      <c r="E26" s="397"/>
    </row>
    <row r="27" spans="1:5" s="557" customFormat="1" ht="12" customHeight="1">
      <c r="A27" s="541" t="s">
        <v>119</v>
      </c>
      <c r="B27" s="425" t="s">
        <v>329</v>
      </c>
      <c r="C27" s="415">
        <f>+'6.1. sz. mell'!C27</f>
        <v>0</v>
      </c>
      <c r="D27" s="414"/>
      <c r="E27" s="397"/>
    </row>
    <row r="28" spans="1:5" s="557" customFormat="1" ht="12" customHeight="1" thickBot="1">
      <c r="A28" s="542" t="s">
        <v>120</v>
      </c>
      <c r="B28" s="426" t="s">
        <v>330</v>
      </c>
      <c r="C28" s="415">
        <f>+'6.1. sz. mell'!C28</f>
        <v>0</v>
      </c>
      <c r="D28" s="416"/>
      <c r="E28" s="399"/>
    </row>
    <row r="29" spans="1:5" s="557" customFormat="1" ht="12" customHeight="1" thickBot="1">
      <c r="A29" s="386" t="s">
        <v>121</v>
      </c>
      <c r="B29" s="382" t="s">
        <v>690</v>
      </c>
      <c r="C29" s="419">
        <f>SUM(C30:C35)</f>
        <v>2745</v>
      </c>
      <c r="D29" s="419">
        <f>SUM(D30:D35)</f>
        <v>2745</v>
      </c>
      <c r="E29" s="432">
        <f>SUM(E30:E35)</f>
        <v>2743</v>
      </c>
    </row>
    <row r="30" spans="1:5" s="557" customFormat="1" ht="12" customHeight="1">
      <c r="A30" s="540" t="s">
        <v>331</v>
      </c>
      <c r="B30" s="424" t="s">
        <v>694</v>
      </c>
      <c r="C30" s="415">
        <f>+'6.1. sz. mell'!C30</f>
        <v>1000</v>
      </c>
      <c r="D30" s="415">
        <f>+'6.1. sz. mell'!D30</f>
        <v>1000</v>
      </c>
      <c r="E30" s="398">
        <f>+'6.1. sz. mell'!E30</f>
        <v>1084</v>
      </c>
    </row>
    <row r="31" spans="1:5" s="557" customFormat="1" ht="12" customHeight="1">
      <c r="A31" s="541" t="s">
        <v>332</v>
      </c>
      <c r="B31" s="425" t="s">
        <v>695</v>
      </c>
      <c r="C31" s="415">
        <f>+'6.1. sz. mell'!C31</f>
        <v>0</v>
      </c>
      <c r="D31" s="415">
        <f>+'6.1. sz. mell'!D31</f>
        <v>0</v>
      </c>
      <c r="E31" s="398">
        <f>+'6.1. sz. mell'!E31</f>
        <v>0</v>
      </c>
    </row>
    <row r="32" spans="1:5" s="557" customFormat="1" ht="12" customHeight="1">
      <c r="A32" s="541" t="s">
        <v>333</v>
      </c>
      <c r="B32" s="425" t="s">
        <v>696</v>
      </c>
      <c r="C32" s="415">
        <f>+'6.1. sz. mell'!C32</f>
        <v>0</v>
      </c>
      <c r="D32" s="415">
        <f>+'6.1. sz. mell'!D32</f>
        <v>0</v>
      </c>
      <c r="E32" s="398">
        <f>+'6.1. sz. mell'!E32</f>
        <v>0</v>
      </c>
    </row>
    <row r="33" spans="1:5" s="557" customFormat="1" ht="12" customHeight="1">
      <c r="A33" s="541" t="s">
        <v>691</v>
      </c>
      <c r="B33" s="425" t="s">
        <v>697</v>
      </c>
      <c r="C33" s="415">
        <f>+'6.1. sz. mell'!C33</f>
        <v>0</v>
      </c>
      <c r="D33" s="415">
        <f>+'6.1. sz. mell'!D33</f>
        <v>0</v>
      </c>
      <c r="E33" s="398">
        <f>+'6.1. sz. mell'!E33</f>
        <v>0</v>
      </c>
    </row>
    <row r="34" spans="1:5" s="557" customFormat="1" ht="12" customHeight="1">
      <c r="A34" s="541" t="s">
        <v>692</v>
      </c>
      <c r="B34" s="425" t="s">
        <v>334</v>
      </c>
      <c r="C34" s="415">
        <f>+'6.1. sz. mell'!C34</f>
        <v>1345</v>
      </c>
      <c r="D34" s="415">
        <f>+'6.1. sz. mell'!D34</f>
        <v>1345</v>
      </c>
      <c r="E34" s="398">
        <f>+'6.1. sz. mell'!E34</f>
        <v>1239</v>
      </c>
    </row>
    <row r="35" spans="1:5" s="557" customFormat="1" ht="12" customHeight="1" thickBot="1">
      <c r="A35" s="542" t="s">
        <v>693</v>
      </c>
      <c r="B35" s="405" t="s">
        <v>335</v>
      </c>
      <c r="C35" s="415">
        <f>+'6.1. sz. mell'!C35</f>
        <v>400</v>
      </c>
      <c r="D35" s="415">
        <f>+'6.1. sz. mell'!D35</f>
        <v>400</v>
      </c>
      <c r="E35" s="398">
        <f>+'6.1. sz. mell'!E35</f>
        <v>420</v>
      </c>
    </row>
    <row r="36" spans="1:5" s="557" customFormat="1" ht="12" customHeight="1" thickBot="1">
      <c r="A36" s="386" t="s">
        <v>11</v>
      </c>
      <c r="B36" s="382" t="s">
        <v>336</v>
      </c>
      <c r="C36" s="413">
        <f>SUM(C37:C46)</f>
        <v>535</v>
      </c>
      <c r="D36" s="413">
        <f>SUM(D37:D46)</f>
        <v>535</v>
      </c>
      <c r="E36" s="396">
        <f>SUM(E37:E46)</f>
        <v>445</v>
      </c>
    </row>
    <row r="37" spans="1:5" s="557" customFormat="1" ht="12" customHeight="1">
      <c r="A37" s="540" t="s">
        <v>64</v>
      </c>
      <c r="B37" s="424" t="s">
        <v>337</v>
      </c>
      <c r="C37" s="415">
        <f>+'6.1. sz. mell'!C37</f>
        <v>0</v>
      </c>
      <c r="D37" s="415">
        <f>+'6.1. sz. mell'!D37</f>
        <v>0</v>
      </c>
      <c r="E37" s="398">
        <f>+'6.1. sz. mell'!E37</f>
        <v>0</v>
      </c>
    </row>
    <row r="38" spans="1:5" s="557" customFormat="1" ht="12" customHeight="1">
      <c r="A38" s="541" t="s">
        <v>65</v>
      </c>
      <c r="B38" s="425" t="s">
        <v>338</v>
      </c>
      <c r="C38" s="415">
        <f>+'6.1. sz. mell'!C38</f>
        <v>30</v>
      </c>
      <c r="D38" s="415">
        <f>+'6.1. sz. mell'!D38</f>
        <v>30</v>
      </c>
      <c r="E38" s="398">
        <f>+'6.1. sz. mell'!E38</f>
        <v>8</v>
      </c>
    </row>
    <row r="39" spans="1:5" s="557" customFormat="1" ht="12" customHeight="1">
      <c r="A39" s="541" t="s">
        <v>66</v>
      </c>
      <c r="B39" s="425" t="s">
        <v>339</v>
      </c>
      <c r="C39" s="415">
        <f>+'6.1. sz. mell'!C39</f>
        <v>40</v>
      </c>
      <c r="D39" s="415">
        <f>+'6.1. sz. mell'!D39</f>
        <v>40</v>
      </c>
      <c r="E39" s="398">
        <f>+'6.1. sz. mell'!E39</f>
        <v>10</v>
      </c>
    </row>
    <row r="40" spans="1:5" s="557" customFormat="1" ht="12" customHeight="1">
      <c r="A40" s="541" t="s">
        <v>123</v>
      </c>
      <c r="B40" s="425" t="s">
        <v>340</v>
      </c>
      <c r="C40" s="415">
        <f>+'6.1. sz. mell'!C40</f>
        <v>425</v>
      </c>
      <c r="D40" s="415">
        <f>+'6.1. sz. mell'!D40</f>
        <v>425</v>
      </c>
      <c r="E40" s="398">
        <f>+'6.1. sz. mell'!E40</f>
        <v>420</v>
      </c>
    </row>
    <row r="41" spans="1:5" s="557" customFormat="1" ht="12" customHeight="1">
      <c r="A41" s="541" t="s">
        <v>124</v>
      </c>
      <c r="B41" s="425" t="s">
        <v>341</v>
      </c>
      <c r="C41" s="415">
        <f>+'6.1. sz. mell'!C41</f>
        <v>0</v>
      </c>
      <c r="D41" s="415">
        <f>+'6.1. sz. mell'!D41</f>
        <v>0</v>
      </c>
      <c r="E41" s="398">
        <f>+'6.1. sz. mell'!E41</f>
        <v>0</v>
      </c>
    </row>
    <row r="42" spans="1:5" s="557" customFormat="1" ht="12" customHeight="1">
      <c r="A42" s="541" t="s">
        <v>125</v>
      </c>
      <c r="B42" s="425" t="s">
        <v>342</v>
      </c>
      <c r="C42" s="415">
        <f>+'6.1. sz. mell'!C42</f>
        <v>0</v>
      </c>
      <c r="D42" s="415">
        <f>+'6.1. sz. mell'!D42</f>
        <v>0</v>
      </c>
      <c r="E42" s="398">
        <f>+'6.1. sz. mell'!E42</f>
        <v>0</v>
      </c>
    </row>
    <row r="43" spans="1:5" s="557" customFormat="1" ht="12" customHeight="1">
      <c r="A43" s="541" t="s">
        <v>126</v>
      </c>
      <c r="B43" s="425" t="s">
        <v>343</v>
      </c>
      <c r="C43" s="415">
        <f>+'6.1. sz. mell'!C43</f>
        <v>0</v>
      </c>
      <c r="D43" s="415">
        <f>+'6.1. sz. mell'!D43</f>
        <v>0</v>
      </c>
      <c r="E43" s="398">
        <f>+'6.1. sz. mell'!E43</f>
        <v>0</v>
      </c>
    </row>
    <row r="44" spans="1:5" s="557" customFormat="1" ht="12" customHeight="1">
      <c r="A44" s="541" t="s">
        <v>127</v>
      </c>
      <c r="B44" s="425" t="s">
        <v>344</v>
      </c>
      <c r="C44" s="415">
        <f>+'6.1. sz. mell'!C44</f>
        <v>40</v>
      </c>
      <c r="D44" s="415">
        <f>+'6.1. sz. mell'!D44</f>
        <v>40</v>
      </c>
      <c r="E44" s="398">
        <f>+'6.1. sz. mell'!E44</f>
        <v>7</v>
      </c>
    </row>
    <row r="45" spans="1:5" s="557" customFormat="1" ht="12" customHeight="1">
      <c r="A45" s="541" t="s">
        <v>345</v>
      </c>
      <c r="B45" s="425" t="s">
        <v>346</v>
      </c>
      <c r="C45" s="415">
        <f>+'6.1. sz. mell'!C45</f>
        <v>0</v>
      </c>
      <c r="D45" s="415">
        <f>+'6.1. sz. mell'!D45</f>
        <v>0</v>
      </c>
      <c r="E45" s="398">
        <f>+'6.1. sz. mell'!E45</f>
        <v>0</v>
      </c>
    </row>
    <row r="46" spans="1:5" s="530" customFormat="1" ht="12" customHeight="1" thickBot="1">
      <c r="A46" s="542" t="s">
        <v>347</v>
      </c>
      <c r="B46" s="426" t="s">
        <v>348</v>
      </c>
      <c r="C46" s="415">
        <f>+'6.1. sz. mell'!C46</f>
        <v>0</v>
      </c>
      <c r="D46" s="415">
        <f>+'6.1. sz. mell'!D46</f>
        <v>0</v>
      </c>
      <c r="E46" s="398">
        <f>+'6.1. sz. mell'!E46</f>
        <v>0</v>
      </c>
    </row>
    <row r="47" spans="1:5" s="557" customFormat="1" ht="12" customHeight="1" thickBot="1">
      <c r="A47" s="386" t="s">
        <v>12</v>
      </c>
      <c r="B47" s="382" t="s">
        <v>349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57" customFormat="1" ht="12" customHeight="1">
      <c r="A48" s="540" t="s">
        <v>67</v>
      </c>
      <c r="B48" s="424" t="s">
        <v>350</v>
      </c>
      <c r="C48" s="434">
        <f>+'6.1. sz. mell'!C48</f>
        <v>0</v>
      </c>
      <c r="D48" s="434"/>
      <c r="E48" s="402"/>
    </row>
    <row r="49" spans="1:5" s="557" customFormat="1" ht="12" customHeight="1">
      <c r="A49" s="541" t="s">
        <v>68</v>
      </c>
      <c r="B49" s="425" t="s">
        <v>351</v>
      </c>
      <c r="C49" s="434">
        <f>+'6.1. sz. mell'!C49</f>
        <v>0</v>
      </c>
      <c r="D49" s="417"/>
      <c r="E49" s="400"/>
    </row>
    <row r="50" spans="1:5" s="557" customFormat="1" ht="12" customHeight="1">
      <c r="A50" s="541" t="s">
        <v>352</v>
      </c>
      <c r="B50" s="425" t="s">
        <v>353</v>
      </c>
      <c r="C50" s="434">
        <f>+'6.1. sz. mell'!C50</f>
        <v>0</v>
      </c>
      <c r="D50" s="417"/>
      <c r="E50" s="400"/>
    </row>
    <row r="51" spans="1:5" s="557" customFormat="1" ht="12" customHeight="1">
      <c r="A51" s="541" t="s">
        <v>354</v>
      </c>
      <c r="B51" s="425" t="s">
        <v>355</v>
      </c>
      <c r="C51" s="434">
        <f>+'6.1. sz. mell'!C51</f>
        <v>0</v>
      </c>
      <c r="D51" s="417"/>
      <c r="E51" s="400"/>
    </row>
    <row r="52" spans="1:5" s="557" customFormat="1" ht="12" customHeight="1" thickBot="1">
      <c r="A52" s="542" t="s">
        <v>356</v>
      </c>
      <c r="B52" s="426" t="s">
        <v>357</v>
      </c>
      <c r="C52" s="434">
        <f>+'6.1. sz. mell'!C52</f>
        <v>0</v>
      </c>
      <c r="D52" s="418"/>
      <c r="E52" s="401"/>
    </row>
    <row r="53" spans="1:5" s="557" customFormat="1" ht="12" customHeight="1" thickBot="1">
      <c r="A53" s="386" t="s">
        <v>128</v>
      </c>
      <c r="B53" s="382" t="s">
        <v>358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30" customFormat="1" ht="12" customHeight="1">
      <c r="A54" s="540" t="s">
        <v>69</v>
      </c>
      <c r="B54" s="424" t="s">
        <v>359</v>
      </c>
      <c r="C54" s="415">
        <f>+'6.1. sz. mell'!C54</f>
        <v>0</v>
      </c>
      <c r="D54" s="415"/>
      <c r="E54" s="398"/>
    </row>
    <row r="55" spans="1:5" s="530" customFormat="1" ht="12" customHeight="1">
      <c r="A55" s="541" t="s">
        <v>70</v>
      </c>
      <c r="B55" s="425" t="s">
        <v>360</v>
      </c>
      <c r="C55" s="415">
        <f>+'6.1. sz. mell'!C55</f>
        <v>0</v>
      </c>
      <c r="D55" s="414"/>
      <c r="E55" s="397"/>
    </row>
    <row r="56" spans="1:5" s="530" customFormat="1" ht="12" customHeight="1">
      <c r="A56" s="541" t="s">
        <v>361</v>
      </c>
      <c r="B56" s="425" t="s">
        <v>362</v>
      </c>
      <c r="C56" s="415">
        <f>+'6.1. sz. mell'!C56</f>
        <v>0</v>
      </c>
      <c r="D56" s="414"/>
      <c r="E56" s="397"/>
    </row>
    <row r="57" spans="1:5" s="530" customFormat="1" ht="12" customHeight="1" thickBot="1">
      <c r="A57" s="542" t="s">
        <v>363</v>
      </c>
      <c r="B57" s="426" t="s">
        <v>364</v>
      </c>
      <c r="C57" s="415">
        <f>+'6.1. sz. mell'!C57</f>
        <v>0</v>
      </c>
      <c r="D57" s="416"/>
      <c r="E57" s="399"/>
    </row>
    <row r="58" spans="1:5" s="557" customFormat="1" ht="12" customHeight="1" thickBot="1">
      <c r="A58" s="386" t="s">
        <v>14</v>
      </c>
      <c r="B58" s="403" t="s">
        <v>365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57" customFormat="1" ht="12" customHeight="1">
      <c r="A59" s="540" t="s">
        <v>129</v>
      </c>
      <c r="B59" s="424" t="s">
        <v>366</v>
      </c>
      <c r="C59" s="417">
        <f>+'6.1. sz. mell'!C59</f>
        <v>0</v>
      </c>
      <c r="D59" s="417"/>
      <c r="E59" s="400"/>
    </row>
    <row r="60" spans="1:5" s="557" customFormat="1" ht="12" customHeight="1">
      <c r="A60" s="541" t="s">
        <v>130</v>
      </c>
      <c r="B60" s="425" t="s">
        <v>518</v>
      </c>
      <c r="C60" s="417">
        <f>+'6.1. sz. mell'!C60</f>
        <v>0</v>
      </c>
      <c r="D60" s="417"/>
      <c r="E60" s="400"/>
    </row>
    <row r="61" spans="1:5" s="557" customFormat="1" ht="12" customHeight="1">
      <c r="A61" s="541" t="s">
        <v>155</v>
      </c>
      <c r="B61" s="425" t="s">
        <v>368</v>
      </c>
      <c r="C61" s="417">
        <f>+'6.1. sz. mell'!C61</f>
        <v>0</v>
      </c>
      <c r="D61" s="417"/>
      <c r="E61" s="400"/>
    </row>
    <row r="62" spans="1:5" s="557" customFormat="1" ht="12" customHeight="1" thickBot="1">
      <c r="A62" s="542" t="s">
        <v>369</v>
      </c>
      <c r="B62" s="426" t="s">
        <v>370</v>
      </c>
      <c r="C62" s="417">
        <f>+'6.1. sz. mell'!C62</f>
        <v>0</v>
      </c>
      <c r="D62" s="417"/>
      <c r="E62" s="400"/>
    </row>
    <row r="63" spans="1:5" s="557" customFormat="1" ht="12" customHeight="1" thickBot="1">
      <c r="A63" s="386" t="s">
        <v>15</v>
      </c>
      <c r="B63" s="382" t="s">
        <v>371</v>
      </c>
      <c r="C63" s="419">
        <f>+C8+C15+C22+C29+C36+C47+C53+C58</f>
        <v>17814</v>
      </c>
      <c r="D63" s="419">
        <f>+D8+D15+D22+D29+D36+D47+D53+D58</f>
        <v>17730</v>
      </c>
      <c r="E63" s="432">
        <f>+E8+E15+E22+E29+E36+E47+E53+E58</f>
        <v>18598</v>
      </c>
    </row>
    <row r="64" spans="1:5" s="557" customFormat="1" ht="12" customHeight="1" thickBot="1">
      <c r="A64" s="543" t="s">
        <v>516</v>
      </c>
      <c r="B64" s="403" t="s">
        <v>373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57" customFormat="1" ht="12" customHeight="1">
      <c r="A65" s="540" t="s">
        <v>374</v>
      </c>
      <c r="B65" s="424" t="s">
        <v>375</v>
      </c>
      <c r="C65" s="417">
        <f>+'6.1. sz. mell'!C59</f>
        <v>0</v>
      </c>
      <c r="D65" s="417"/>
      <c r="E65" s="400"/>
    </row>
    <row r="66" spans="1:5" s="557" customFormat="1" ht="12" customHeight="1">
      <c r="A66" s="541" t="s">
        <v>376</v>
      </c>
      <c r="B66" s="425" t="s">
        <v>377</v>
      </c>
      <c r="C66" s="417">
        <f>+'6.1. sz. mell'!C60</f>
        <v>0</v>
      </c>
      <c r="D66" s="417"/>
      <c r="E66" s="400"/>
    </row>
    <row r="67" spans="1:5" s="557" customFormat="1" ht="12" customHeight="1" thickBot="1">
      <c r="A67" s="542" t="s">
        <v>378</v>
      </c>
      <c r="B67" s="536" t="s">
        <v>379</v>
      </c>
      <c r="C67" s="417">
        <f>+'6.1. sz. mell'!C61</f>
        <v>0</v>
      </c>
      <c r="D67" s="417"/>
      <c r="E67" s="400"/>
    </row>
    <row r="68" spans="1:5" s="557" customFormat="1" ht="12" customHeight="1" thickBot="1">
      <c r="A68" s="543" t="s">
        <v>380</v>
      </c>
      <c r="B68" s="403" t="s">
        <v>381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57" customFormat="1" ht="12" customHeight="1">
      <c r="A69" s="540" t="s">
        <v>108</v>
      </c>
      <c r="B69" s="424" t="s">
        <v>382</v>
      </c>
      <c r="C69" s="417">
        <f>+'6.1. sz. mell'!C65</f>
        <v>0</v>
      </c>
      <c r="D69" s="417"/>
      <c r="E69" s="400"/>
    </row>
    <row r="70" spans="1:5" s="557" customFormat="1" ht="12" customHeight="1">
      <c r="A70" s="541" t="s">
        <v>109</v>
      </c>
      <c r="B70" s="425" t="s">
        <v>383</v>
      </c>
      <c r="C70" s="417">
        <f>+'6.1. sz. mell'!C66</f>
        <v>0</v>
      </c>
      <c r="D70" s="417"/>
      <c r="E70" s="400"/>
    </row>
    <row r="71" spans="1:5" s="557" customFormat="1" ht="12" customHeight="1">
      <c r="A71" s="541" t="s">
        <v>384</v>
      </c>
      <c r="B71" s="425" t="s">
        <v>385</v>
      </c>
      <c r="C71" s="417">
        <f>+'6.1. sz. mell'!C67</f>
        <v>0</v>
      </c>
      <c r="D71" s="417"/>
      <c r="E71" s="400"/>
    </row>
    <row r="72" spans="1:5" s="557" customFormat="1" ht="12" customHeight="1" thickBot="1">
      <c r="A72" s="542" t="s">
        <v>386</v>
      </c>
      <c r="B72" s="426" t="s">
        <v>387</v>
      </c>
      <c r="C72" s="417">
        <f>+'6.1. sz. mell'!C68</f>
        <v>0</v>
      </c>
      <c r="D72" s="417"/>
      <c r="E72" s="400"/>
    </row>
    <row r="73" spans="1:5" s="557" customFormat="1" ht="12" customHeight="1" thickBot="1">
      <c r="A73" s="543" t="s">
        <v>388</v>
      </c>
      <c r="B73" s="403" t="s">
        <v>389</v>
      </c>
      <c r="C73" s="413">
        <f>SUM(C74:C75)</f>
        <v>5500</v>
      </c>
      <c r="D73" s="413">
        <f>SUM(D74:D75)</f>
        <v>6400</v>
      </c>
      <c r="E73" s="396">
        <f>SUM(E74:E75)</f>
        <v>4130</v>
      </c>
    </row>
    <row r="74" spans="1:5" s="557" customFormat="1" ht="12" customHeight="1">
      <c r="A74" s="540" t="s">
        <v>390</v>
      </c>
      <c r="B74" s="424" t="s">
        <v>391</v>
      </c>
      <c r="C74" s="417">
        <f>+'6.1. sz. mell'!C74</f>
        <v>5500</v>
      </c>
      <c r="D74" s="417">
        <f>+'6.1. sz. mell'!D74</f>
        <v>6400</v>
      </c>
      <c r="E74" s="400">
        <f>+'6.1. sz. mell'!E74</f>
        <v>4130</v>
      </c>
    </row>
    <row r="75" spans="1:5" s="557" customFormat="1" ht="12" customHeight="1" thickBot="1">
      <c r="A75" s="542" t="s">
        <v>392</v>
      </c>
      <c r="B75" s="426" t="s">
        <v>393</v>
      </c>
      <c r="C75" s="417">
        <f>+'6.1. sz. mell'!C75</f>
        <v>0</v>
      </c>
      <c r="D75" s="417">
        <f>+'6.1. sz. mell'!D75</f>
        <v>0</v>
      </c>
      <c r="E75" s="400">
        <f>+'6.1. sz. mell'!E75</f>
        <v>0</v>
      </c>
    </row>
    <row r="76" spans="1:5" s="557" customFormat="1" ht="12" customHeight="1" thickBot="1">
      <c r="A76" s="543" t="s">
        <v>394</v>
      </c>
      <c r="B76" s="403" t="s">
        <v>395</v>
      </c>
      <c r="C76" s="413">
        <f>SUM(C77:C79)</f>
        <v>0</v>
      </c>
      <c r="D76" s="413">
        <f>SUM(D77:D79)</f>
        <v>818</v>
      </c>
      <c r="E76" s="396">
        <f>SUM(E77:E79)</f>
        <v>818</v>
      </c>
    </row>
    <row r="77" spans="1:5" s="557" customFormat="1" ht="12" customHeight="1">
      <c r="A77" s="540" t="s">
        <v>396</v>
      </c>
      <c r="B77" s="424" t="s">
        <v>397</v>
      </c>
      <c r="C77" s="417">
        <f>+'6.1. sz. mell'!C77</f>
        <v>0</v>
      </c>
      <c r="D77" s="417">
        <v>818</v>
      </c>
      <c r="E77" s="400">
        <v>818</v>
      </c>
    </row>
    <row r="78" spans="1:5" s="557" customFormat="1" ht="12" customHeight="1">
      <c r="A78" s="541" t="s">
        <v>398</v>
      </c>
      <c r="B78" s="425" t="s">
        <v>399</v>
      </c>
      <c r="C78" s="417">
        <f>+'6.1. sz. mell'!C78</f>
        <v>0</v>
      </c>
      <c r="D78" s="417"/>
      <c r="E78" s="400"/>
    </row>
    <row r="79" spans="1:5" s="557" customFormat="1" ht="12" customHeight="1" thickBot="1">
      <c r="A79" s="542" t="s">
        <v>400</v>
      </c>
      <c r="B79" s="426" t="s">
        <v>401</v>
      </c>
      <c r="C79" s="417">
        <f>+'6.1. sz. mell'!C79</f>
        <v>0</v>
      </c>
      <c r="D79" s="417"/>
      <c r="E79" s="400"/>
    </row>
    <row r="80" spans="1:5" s="557" customFormat="1" ht="12" customHeight="1" thickBot="1">
      <c r="A80" s="543" t="s">
        <v>402</v>
      </c>
      <c r="B80" s="403" t="s">
        <v>403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57" customFormat="1" ht="12" customHeight="1">
      <c r="A81" s="544" t="s">
        <v>404</v>
      </c>
      <c r="B81" s="424" t="s">
        <v>405</v>
      </c>
      <c r="C81" s="417">
        <f>+'6.1. sz. mell'!C81</f>
        <v>0</v>
      </c>
      <c r="D81" s="417"/>
      <c r="E81" s="400"/>
    </row>
    <row r="82" spans="1:5" s="557" customFormat="1" ht="12" customHeight="1">
      <c r="A82" s="545" t="s">
        <v>406</v>
      </c>
      <c r="B82" s="425" t="s">
        <v>407</v>
      </c>
      <c r="C82" s="417">
        <f>+'6.1. sz. mell'!C82</f>
        <v>0</v>
      </c>
      <c r="D82" s="417"/>
      <c r="E82" s="400"/>
    </row>
    <row r="83" spans="1:5" s="557" customFormat="1" ht="12" customHeight="1">
      <c r="A83" s="545" t="s">
        <v>408</v>
      </c>
      <c r="B83" s="425" t="s">
        <v>409</v>
      </c>
      <c r="C83" s="417">
        <f>+'6.1. sz. mell'!C83</f>
        <v>0</v>
      </c>
      <c r="D83" s="417"/>
      <c r="E83" s="400"/>
    </row>
    <row r="84" spans="1:5" s="557" customFormat="1" ht="12" customHeight="1" thickBot="1">
      <c r="A84" s="546" t="s">
        <v>410</v>
      </c>
      <c r="B84" s="426" t="s">
        <v>411</v>
      </c>
      <c r="C84" s="417">
        <f>+'6.1. sz. mell'!C84</f>
        <v>0</v>
      </c>
      <c r="D84" s="417"/>
      <c r="E84" s="400"/>
    </row>
    <row r="85" spans="1:5" s="557" customFormat="1" ht="12" customHeight="1" thickBot="1">
      <c r="A85" s="543" t="s">
        <v>412</v>
      </c>
      <c r="B85" s="403" t="s">
        <v>413</v>
      </c>
      <c r="C85" s="438"/>
      <c r="D85" s="438"/>
      <c r="E85" s="439"/>
    </row>
    <row r="86" spans="1:5" s="557" customFormat="1" ht="12" customHeight="1" thickBot="1">
      <c r="A86" s="543" t="s">
        <v>414</v>
      </c>
      <c r="B86" s="537" t="s">
        <v>415</v>
      </c>
      <c r="C86" s="419">
        <f>+C64+C68+C73+C76+C80+C85</f>
        <v>5500</v>
      </c>
      <c r="D86" s="419">
        <f>+D64+D68+D73+D76+D80+D85</f>
        <v>7218</v>
      </c>
      <c r="E86" s="432">
        <f>+E64+E68+E73+E76+E80+E85</f>
        <v>4948</v>
      </c>
    </row>
    <row r="87" spans="1:5" s="557" customFormat="1" ht="12" customHeight="1" thickBot="1">
      <c r="A87" s="547" t="s">
        <v>416</v>
      </c>
      <c r="B87" s="538" t="s">
        <v>517</v>
      </c>
      <c r="C87" s="419">
        <f>+C63+C86</f>
        <v>23314</v>
      </c>
      <c r="D87" s="419">
        <f>+D63+D86</f>
        <v>24948</v>
      </c>
      <c r="E87" s="432">
        <f>+E63+E86</f>
        <v>23546</v>
      </c>
    </row>
    <row r="88" spans="1:5" s="557" customFormat="1" ht="15" customHeight="1">
      <c r="A88" s="512"/>
      <c r="B88" s="513"/>
      <c r="C88" s="528"/>
      <c r="D88" s="528"/>
      <c r="E88" s="528"/>
    </row>
    <row r="89" spans="1:5" ht="13.5" thickBot="1">
      <c r="A89" s="514"/>
      <c r="B89" s="515"/>
      <c r="C89" s="529"/>
      <c r="D89" s="529"/>
      <c r="E89" s="529"/>
    </row>
    <row r="90" spans="1:5" s="556" customFormat="1" ht="16.5" customHeight="1" thickBot="1">
      <c r="A90" s="706" t="s">
        <v>44</v>
      </c>
      <c r="B90" s="707"/>
      <c r="C90" s="707"/>
      <c r="D90" s="707"/>
      <c r="E90" s="708"/>
    </row>
    <row r="91" spans="1:5" s="344" customFormat="1" ht="12" customHeight="1" thickBot="1">
      <c r="A91" s="535" t="s">
        <v>7</v>
      </c>
      <c r="B91" s="385" t="s">
        <v>424</v>
      </c>
      <c r="C91" s="519">
        <f>SUM(C92:C96)</f>
        <v>20449</v>
      </c>
      <c r="D91" s="519">
        <f>SUM(D92:D96)</f>
        <v>20519</v>
      </c>
      <c r="E91" s="519">
        <f>SUM(E92:E96)</f>
        <v>12685</v>
      </c>
    </row>
    <row r="92" spans="1:5" ht="12" customHeight="1">
      <c r="A92" s="548" t="s">
        <v>71</v>
      </c>
      <c r="B92" s="371" t="s">
        <v>37</v>
      </c>
      <c r="C92" s="414">
        <f>+'6.1. sz. mell'!C92</f>
        <v>5617</v>
      </c>
      <c r="D92" s="414">
        <f>+'6.1. sz. mell'!D92</f>
        <v>5617</v>
      </c>
      <c r="E92" s="414">
        <f>+'6.1. sz. mell'!E92</f>
        <v>5181</v>
      </c>
    </row>
    <row r="93" spans="1:5" ht="12" customHeight="1">
      <c r="A93" s="541" t="s">
        <v>72</v>
      </c>
      <c r="B93" s="369" t="s">
        <v>131</v>
      </c>
      <c r="C93" s="414">
        <f>+'6.1. sz. mell'!C93</f>
        <v>1549</v>
      </c>
      <c r="D93" s="414">
        <f>+'6.1. sz. mell'!D93</f>
        <v>1549</v>
      </c>
      <c r="E93" s="414">
        <f>+'6.1. sz. mell'!E93</f>
        <v>1250</v>
      </c>
    </row>
    <row r="94" spans="1:5" ht="12" customHeight="1">
      <c r="A94" s="541" t="s">
        <v>73</v>
      </c>
      <c r="B94" s="369" t="s">
        <v>100</v>
      </c>
      <c r="C94" s="414">
        <f>+'6.1. sz. mell'!C94</f>
        <v>9696</v>
      </c>
      <c r="D94" s="414">
        <f>+'6.1. sz. mell'!D94</f>
        <v>9696</v>
      </c>
      <c r="E94" s="414">
        <f>+'6.1. sz. mell'!E94</f>
        <v>4602</v>
      </c>
    </row>
    <row r="95" spans="1:5" ht="12" customHeight="1">
      <c r="A95" s="541" t="s">
        <v>74</v>
      </c>
      <c r="B95" s="372" t="s">
        <v>132</v>
      </c>
      <c r="C95" s="414">
        <f>+'6.1. sz. mell'!C95</f>
        <v>1933</v>
      </c>
      <c r="D95" s="414">
        <f>+'6.1. sz. mell'!D95</f>
        <v>1933</v>
      </c>
      <c r="E95" s="414">
        <f>+'6.1. sz. mell'!E95</f>
        <v>1076</v>
      </c>
    </row>
    <row r="96" spans="1:5" ht="12" customHeight="1">
      <c r="A96" s="541" t="s">
        <v>83</v>
      </c>
      <c r="B96" s="380" t="s">
        <v>133</v>
      </c>
      <c r="C96" s="414">
        <f>+'6.1. sz. mell'!C96</f>
        <v>1654</v>
      </c>
      <c r="D96" s="414">
        <f>+'6.1. sz. mell'!D96</f>
        <v>1724</v>
      </c>
      <c r="E96" s="414">
        <f>+'6.1. sz. mell'!E96</f>
        <v>576</v>
      </c>
    </row>
    <row r="97" spans="1:5" ht="12" customHeight="1">
      <c r="A97" s="541" t="s">
        <v>75</v>
      </c>
      <c r="B97" s="369" t="s">
        <v>425</v>
      </c>
      <c r="C97" s="414">
        <f>+'6.1. sz. mell'!C97</f>
        <v>0</v>
      </c>
      <c r="D97" s="414">
        <f>+'6.1. sz. mell'!D97</f>
        <v>0</v>
      </c>
      <c r="E97" s="414">
        <f>+'6.1. sz. mell'!E97</f>
        <v>0</v>
      </c>
    </row>
    <row r="98" spans="1:5" ht="12" customHeight="1">
      <c r="A98" s="541" t="s">
        <v>76</v>
      </c>
      <c r="B98" s="392" t="s">
        <v>426</v>
      </c>
      <c r="C98" s="414">
        <f>+'6.1. sz. mell'!C98</f>
        <v>0</v>
      </c>
      <c r="D98" s="414">
        <f>+'6.1. sz. mell'!D98</f>
        <v>0</v>
      </c>
      <c r="E98" s="414">
        <f>+'6.1. sz. mell'!E98</f>
        <v>0</v>
      </c>
    </row>
    <row r="99" spans="1:5" ht="12" customHeight="1">
      <c r="A99" s="541" t="s">
        <v>84</v>
      </c>
      <c r="B99" s="393" t="s">
        <v>427</v>
      </c>
      <c r="C99" s="414">
        <f>+'6.1. sz. mell'!C99</f>
        <v>0</v>
      </c>
      <c r="D99" s="414">
        <f>+'6.1. sz. mell'!D99</f>
        <v>0</v>
      </c>
      <c r="E99" s="414">
        <f>+'6.1. sz. mell'!E99</f>
        <v>0</v>
      </c>
    </row>
    <row r="100" spans="1:5" ht="12" customHeight="1">
      <c r="A100" s="541" t="s">
        <v>85</v>
      </c>
      <c r="B100" s="393" t="s">
        <v>428</v>
      </c>
      <c r="C100" s="414">
        <f>+'6.1. sz. mell'!C100</f>
        <v>0</v>
      </c>
      <c r="D100" s="414">
        <f>+'6.1. sz. mell'!D100</f>
        <v>0</v>
      </c>
      <c r="E100" s="414">
        <f>+'6.1. sz. mell'!E100</f>
        <v>0</v>
      </c>
    </row>
    <row r="101" spans="1:5" ht="12" customHeight="1">
      <c r="A101" s="541" t="s">
        <v>86</v>
      </c>
      <c r="B101" s="392" t="s">
        <v>429</v>
      </c>
      <c r="C101" s="414">
        <f>+'6.1. sz. mell'!C101</f>
        <v>1134</v>
      </c>
      <c r="D101" s="414">
        <f>+'6.1. sz. mell'!D101</f>
        <v>844</v>
      </c>
      <c r="E101" s="414">
        <f>+'6.1. sz. mell'!E101</f>
        <v>235</v>
      </c>
    </row>
    <row r="102" spans="1:5" ht="12" customHeight="1">
      <c r="A102" s="541" t="s">
        <v>87</v>
      </c>
      <c r="B102" s="392" t="s">
        <v>430</v>
      </c>
      <c r="C102" s="414">
        <f>+'6.1. sz. mell'!C102</f>
        <v>0</v>
      </c>
      <c r="D102" s="414">
        <f>+'6.1. sz. mell'!D102</f>
        <v>0</v>
      </c>
      <c r="E102" s="414">
        <f>+'6.1. sz. mell'!E102</f>
        <v>0</v>
      </c>
    </row>
    <row r="103" spans="1:5" ht="12" customHeight="1">
      <c r="A103" s="541" t="s">
        <v>89</v>
      </c>
      <c r="B103" s="393" t="s">
        <v>431</v>
      </c>
      <c r="C103" s="414">
        <f>+'6.1. sz. mell'!C103</f>
        <v>0</v>
      </c>
      <c r="D103" s="414">
        <f>+'6.1. sz. mell'!D103</f>
        <v>0</v>
      </c>
      <c r="E103" s="414">
        <f>+'6.1. sz. mell'!E103</f>
        <v>0</v>
      </c>
    </row>
    <row r="104" spans="1:5" ht="12" customHeight="1">
      <c r="A104" s="549" t="s">
        <v>134</v>
      </c>
      <c r="B104" s="394" t="s">
        <v>432</v>
      </c>
      <c r="C104" s="414">
        <f>+'6.1. sz. mell'!C104</f>
        <v>0</v>
      </c>
      <c r="D104" s="414">
        <f>+'6.1. sz. mell'!D104</f>
        <v>0</v>
      </c>
      <c r="E104" s="414">
        <f>+'6.1. sz. mell'!E104</f>
        <v>0</v>
      </c>
    </row>
    <row r="105" spans="1:5" ht="12" customHeight="1">
      <c r="A105" s="541" t="s">
        <v>433</v>
      </c>
      <c r="B105" s="394" t="s">
        <v>434</v>
      </c>
      <c r="C105" s="414">
        <f>+'6.1. sz. mell'!C105</f>
        <v>0</v>
      </c>
      <c r="D105" s="414">
        <f>+'6.1. sz. mell'!D105</f>
        <v>0</v>
      </c>
      <c r="E105" s="414">
        <f>+'6.1. sz. mell'!E105</f>
        <v>0</v>
      </c>
    </row>
    <row r="106" spans="1:5" s="344" customFormat="1" ht="12" customHeight="1" thickBot="1">
      <c r="A106" s="550" t="s">
        <v>435</v>
      </c>
      <c r="B106" s="395" t="s">
        <v>436</v>
      </c>
      <c r="C106" s="416">
        <f>+'6.1. sz. mell'!C106</f>
        <v>520</v>
      </c>
      <c r="D106" s="416">
        <f>+'6.1. sz. mell'!D106</f>
        <v>520</v>
      </c>
      <c r="E106" s="416">
        <f>+'6.1. sz. mell'!E106</f>
        <v>341</v>
      </c>
    </row>
    <row r="107" spans="1:5" ht="12" customHeight="1" thickBot="1">
      <c r="A107" s="386" t="s">
        <v>8</v>
      </c>
      <c r="B107" s="663" t="s">
        <v>437</v>
      </c>
      <c r="C107" s="664">
        <f>+C108+C110+C112</f>
        <v>571</v>
      </c>
      <c r="D107" s="407">
        <f>+D108+D110+D112</f>
        <v>2486</v>
      </c>
      <c r="E107" s="407">
        <f>+E108+E110+E112</f>
        <v>523</v>
      </c>
    </row>
    <row r="108" spans="1:5" ht="12" customHeight="1">
      <c r="A108" s="540" t="s">
        <v>77</v>
      </c>
      <c r="B108" s="369" t="s">
        <v>153</v>
      </c>
      <c r="C108" s="522">
        <f>+'6.1. sz. mell'!C108</f>
        <v>571</v>
      </c>
      <c r="D108" s="522">
        <f>+'6.1. sz. mell'!D108</f>
        <v>1071</v>
      </c>
      <c r="E108" s="522">
        <f>+'6.1. sz. mell'!E108</f>
        <v>523</v>
      </c>
    </row>
    <row r="109" spans="1:5" ht="12" customHeight="1">
      <c r="A109" s="540" t="s">
        <v>78</v>
      </c>
      <c r="B109" s="373" t="s">
        <v>438</v>
      </c>
      <c r="C109" s="522">
        <f>+'6.1. sz. mell'!C109</f>
        <v>0</v>
      </c>
      <c r="D109" s="522">
        <f>+'6.1. sz. mell'!D109</f>
        <v>0</v>
      </c>
      <c r="E109" s="522">
        <f>+'6.1. sz. mell'!E109</f>
        <v>0</v>
      </c>
    </row>
    <row r="110" spans="1:5" ht="12" customHeight="1">
      <c r="A110" s="540" t="s">
        <v>79</v>
      </c>
      <c r="B110" s="373" t="s">
        <v>135</v>
      </c>
      <c r="C110" s="522">
        <f>+'6.1. sz. mell'!C110</f>
        <v>0</v>
      </c>
      <c r="D110" s="522">
        <f>+'6.1. sz. mell'!D110</f>
        <v>1415</v>
      </c>
      <c r="E110" s="522">
        <f>+'6.1. sz. mell'!E110</f>
        <v>0</v>
      </c>
    </row>
    <row r="111" spans="1:5" ht="12" customHeight="1">
      <c r="A111" s="540" t="s">
        <v>80</v>
      </c>
      <c r="B111" s="373" t="s">
        <v>439</v>
      </c>
      <c r="C111" s="522">
        <f>+'6.1. sz. mell'!C111</f>
        <v>0</v>
      </c>
      <c r="D111" s="522">
        <f>+'6.1. sz. mell'!D111</f>
        <v>0</v>
      </c>
      <c r="E111" s="522">
        <f>+'6.1. sz. mell'!E111</f>
        <v>0</v>
      </c>
    </row>
    <row r="112" spans="1:5" ht="12" customHeight="1">
      <c r="A112" s="540" t="s">
        <v>81</v>
      </c>
      <c r="B112" s="405" t="s">
        <v>156</v>
      </c>
      <c r="C112" s="522">
        <f>+'6.1. sz. mell'!C112</f>
        <v>0</v>
      </c>
      <c r="D112" s="522">
        <f>+'6.1. sz. mell'!D112</f>
        <v>0</v>
      </c>
      <c r="E112" s="522">
        <f>+'6.1. sz. mell'!E112</f>
        <v>0</v>
      </c>
    </row>
    <row r="113" spans="1:5" ht="12" customHeight="1">
      <c r="A113" s="540" t="s">
        <v>88</v>
      </c>
      <c r="B113" s="404" t="s">
        <v>440</v>
      </c>
      <c r="C113" s="522">
        <f>+'6.1. sz. mell'!C113</f>
        <v>0</v>
      </c>
      <c r="D113" s="522">
        <f>+'6.1. sz. mell'!D113</f>
        <v>0</v>
      </c>
      <c r="E113" s="522">
        <f>+'6.1. sz. mell'!E113</f>
        <v>0</v>
      </c>
    </row>
    <row r="114" spans="1:5" ht="12" customHeight="1">
      <c r="A114" s="540" t="s">
        <v>90</v>
      </c>
      <c r="B114" s="420" t="s">
        <v>441</v>
      </c>
      <c r="C114" s="522">
        <f>+'6.1. sz. mell'!C114</f>
        <v>0</v>
      </c>
      <c r="D114" s="522">
        <f>+'6.1. sz. mell'!D114</f>
        <v>0</v>
      </c>
      <c r="E114" s="522">
        <f>+'6.1. sz. mell'!E114</f>
        <v>0</v>
      </c>
    </row>
    <row r="115" spans="1:5" ht="12" customHeight="1">
      <c r="A115" s="540" t="s">
        <v>136</v>
      </c>
      <c r="B115" s="393" t="s">
        <v>428</v>
      </c>
      <c r="C115" s="522">
        <f>+'6.1. sz. mell'!C115</f>
        <v>0</v>
      </c>
      <c r="D115" s="522">
        <f>+'6.1. sz. mell'!D115</f>
        <v>0</v>
      </c>
      <c r="E115" s="522">
        <f>+'6.1. sz. mell'!E115</f>
        <v>0</v>
      </c>
    </row>
    <row r="116" spans="1:5" ht="12" customHeight="1">
      <c r="A116" s="540" t="s">
        <v>137</v>
      </c>
      <c r="B116" s="393" t="s">
        <v>442</v>
      </c>
      <c r="C116" s="522">
        <f>+'6.1. sz. mell'!C116</f>
        <v>0</v>
      </c>
      <c r="D116" s="522">
        <f>+'6.1. sz. mell'!D116</f>
        <v>0</v>
      </c>
      <c r="E116" s="522">
        <f>+'6.1. sz. mell'!E116</f>
        <v>0</v>
      </c>
    </row>
    <row r="117" spans="1:5" ht="12" customHeight="1">
      <c r="A117" s="540" t="s">
        <v>138</v>
      </c>
      <c r="B117" s="393" t="s">
        <v>443</v>
      </c>
      <c r="C117" s="522">
        <f>+'6.1. sz. mell'!C117</f>
        <v>0</v>
      </c>
      <c r="D117" s="522">
        <f>+'6.1. sz. mell'!D117</f>
        <v>0</v>
      </c>
      <c r="E117" s="522">
        <f>+'6.1. sz. mell'!E117</f>
        <v>0</v>
      </c>
    </row>
    <row r="118" spans="1:5" ht="12" customHeight="1">
      <c r="A118" s="540" t="s">
        <v>444</v>
      </c>
      <c r="B118" s="393" t="s">
        <v>431</v>
      </c>
      <c r="C118" s="522">
        <f>+'6.1. sz. mell'!C118</f>
        <v>0</v>
      </c>
      <c r="D118" s="522">
        <f>+'6.1. sz. mell'!D118</f>
        <v>0</v>
      </c>
      <c r="E118" s="522">
        <f>+'6.1. sz. mell'!E118</f>
        <v>0</v>
      </c>
    </row>
    <row r="119" spans="1:5" ht="12" customHeight="1">
      <c r="A119" s="540" t="s">
        <v>445</v>
      </c>
      <c r="B119" s="393" t="s">
        <v>446</v>
      </c>
      <c r="C119" s="522">
        <f>+'6.1. sz. mell'!C119</f>
        <v>0</v>
      </c>
      <c r="D119" s="522">
        <f>+'6.1. sz. mell'!D119</f>
        <v>0</v>
      </c>
      <c r="E119" s="522">
        <f>+'6.1. sz. mell'!E119</f>
        <v>0</v>
      </c>
    </row>
    <row r="120" spans="1:5" ht="12" customHeight="1" thickBot="1">
      <c r="A120" s="549" t="s">
        <v>447</v>
      </c>
      <c r="B120" s="393" t="s">
        <v>448</v>
      </c>
      <c r="C120" s="522">
        <f>+'6.1. sz. mell'!C120</f>
        <v>0</v>
      </c>
      <c r="D120" s="522">
        <f>+'6.1. sz. mell'!D120</f>
        <v>0</v>
      </c>
      <c r="E120" s="522">
        <f>+'6.1. sz. mell'!E120</f>
        <v>0</v>
      </c>
    </row>
    <row r="121" spans="1:5" ht="12" customHeight="1" thickBot="1">
      <c r="A121" s="386" t="s">
        <v>9</v>
      </c>
      <c r="B121" s="389" t="s">
        <v>449</v>
      </c>
      <c r="C121" s="407">
        <f>+C122+C123</f>
        <v>2294</v>
      </c>
      <c r="D121" s="407">
        <f>+D122+D123</f>
        <v>3563</v>
      </c>
      <c r="E121" s="407">
        <f>+E122+E123</f>
        <v>0</v>
      </c>
    </row>
    <row r="122" spans="1:5" ht="12" customHeight="1">
      <c r="A122" s="540" t="s">
        <v>60</v>
      </c>
      <c r="B122" s="370" t="s">
        <v>46</v>
      </c>
      <c r="C122" s="522">
        <v>2294</v>
      </c>
      <c r="D122" s="522">
        <v>3563</v>
      </c>
      <c r="E122" s="522"/>
    </row>
    <row r="123" spans="1:5" ht="12" customHeight="1" thickBot="1">
      <c r="A123" s="542" t="s">
        <v>61</v>
      </c>
      <c r="B123" s="373" t="s">
        <v>47</v>
      </c>
      <c r="C123" s="523"/>
      <c r="D123" s="523"/>
      <c r="E123" s="523"/>
    </row>
    <row r="124" spans="1:5" ht="12" customHeight="1" thickBot="1">
      <c r="A124" s="386" t="s">
        <v>10</v>
      </c>
      <c r="B124" s="389" t="s">
        <v>450</v>
      </c>
      <c r="C124" s="407">
        <f>+C91+C107+C121</f>
        <v>23314</v>
      </c>
      <c r="D124" s="407">
        <f>+D91+D107+D121</f>
        <v>26568</v>
      </c>
      <c r="E124" s="407">
        <f>+E91+E107+E121</f>
        <v>13208</v>
      </c>
    </row>
    <row r="125" spans="1:5" ht="12" customHeight="1" thickBot="1">
      <c r="A125" s="386" t="s">
        <v>11</v>
      </c>
      <c r="B125" s="389" t="s">
        <v>519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40" t="s">
        <v>64</v>
      </c>
      <c r="B126" s="370" t="s">
        <v>452</v>
      </c>
      <c r="C126" s="397"/>
      <c r="D126" s="397"/>
      <c r="E126" s="397"/>
    </row>
    <row r="127" spans="1:5" ht="12" customHeight="1">
      <c r="A127" s="540" t="s">
        <v>65</v>
      </c>
      <c r="B127" s="370" t="s">
        <v>453</v>
      </c>
      <c r="C127" s="397"/>
      <c r="D127" s="397"/>
      <c r="E127" s="397"/>
    </row>
    <row r="128" spans="1:5" ht="12" customHeight="1" thickBot="1">
      <c r="A128" s="549" t="s">
        <v>66</v>
      </c>
      <c r="B128" s="368" t="s">
        <v>454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455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40" t="s">
        <v>67</v>
      </c>
      <c r="B130" s="370" t="s">
        <v>456</v>
      </c>
      <c r="C130" s="397"/>
      <c r="D130" s="397"/>
      <c r="E130" s="397"/>
    </row>
    <row r="131" spans="1:5" ht="12" customHeight="1">
      <c r="A131" s="540" t="s">
        <v>68</v>
      </c>
      <c r="B131" s="370" t="s">
        <v>457</v>
      </c>
      <c r="C131" s="397"/>
      <c r="D131" s="397"/>
      <c r="E131" s="397"/>
    </row>
    <row r="132" spans="1:5" ht="12" customHeight="1">
      <c r="A132" s="540" t="s">
        <v>352</v>
      </c>
      <c r="B132" s="370" t="s">
        <v>458</v>
      </c>
      <c r="C132" s="397"/>
      <c r="D132" s="397"/>
      <c r="E132" s="397"/>
    </row>
    <row r="133" spans="1:5" s="344" customFormat="1" ht="12" customHeight="1" thickBot="1">
      <c r="A133" s="549" t="s">
        <v>354</v>
      </c>
      <c r="B133" s="368" t="s">
        <v>459</v>
      </c>
      <c r="C133" s="397"/>
      <c r="D133" s="397"/>
      <c r="E133" s="397"/>
    </row>
    <row r="134" spans="1:11" ht="13.5" thickBot="1">
      <c r="A134" s="386" t="s">
        <v>13</v>
      </c>
      <c r="B134" s="389" t="s">
        <v>638</v>
      </c>
      <c r="C134" s="524">
        <f>+C135+C136+C138+C139+C137</f>
        <v>538</v>
      </c>
      <c r="D134" s="524">
        <f>+D135+D136+D138+D139+D137</f>
        <v>743</v>
      </c>
      <c r="E134" s="524">
        <f>+E135+E136+E138+E139+E137</f>
        <v>743</v>
      </c>
      <c r="K134" s="503"/>
    </row>
    <row r="135" spans="1:5" ht="12.75">
      <c r="A135" s="540" t="s">
        <v>69</v>
      </c>
      <c r="B135" s="370" t="s">
        <v>461</v>
      </c>
      <c r="C135" s="397">
        <v>538</v>
      </c>
      <c r="D135" s="397">
        <v>743</v>
      </c>
      <c r="E135" s="397">
        <v>743</v>
      </c>
    </row>
    <row r="136" spans="1:5" ht="12" customHeight="1">
      <c r="A136" s="540" t="s">
        <v>70</v>
      </c>
      <c r="B136" s="370" t="s">
        <v>462</v>
      </c>
      <c r="C136" s="397"/>
      <c r="D136" s="397"/>
      <c r="E136" s="397"/>
    </row>
    <row r="137" spans="1:5" ht="12" customHeight="1">
      <c r="A137" s="540" t="s">
        <v>361</v>
      </c>
      <c r="B137" s="370" t="s">
        <v>637</v>
      </c>
      <c r="C137" s="397"/>
      <c r="D137" s="397"/>
      <c r="E137" s="397"/>
    </row>
    <row r="138" spans="1:5" s="344" customFormat="1" ht="12" customHeight="1">
      <c r="A138" s="540" t="s">
        <v>363</v>
      </c>
      <c r="B138" s="370" t="s">
        <v>463</v>
      </c>
      <c r="C138" s="397"/>
      <c r="D138" s="397"/>
      <c r="E138" s="397"/>
    </row>
    <row r="139" spans="1:5" s="344" customFormat="1" ht="12" customHeight="1" thickBot="1">
      <c r="A139" s="549" t="s">
        <v>636</v>
      </c>
      <c r="B139" s="368" t="s">
        <v>464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520</v>
      </c>
      <c r="C140" s="526">
        <f>+C141+C142+C143+C144</f>
        <v>0</v>
      </c>
      <c r="D140" s="526">
        <f>+D141+D142+D143+D144</f>
        <v>0</v>
      </c>
      <c r="E140" s="526">
        <f>+E141+E142+E143+E144</f>
        <v>0</v>
      </c>
    </row>
    <row r="141" spans="1:5" s="344" customFormat="1" ht="12" customHeight="1">
      <c r="A141" s="540" t="s">
        <v>129</v>
      </c>
      <c r="B141" s="370" t="s">
        <v>466</v>
      </c>
      <c r="C141" s="397"/>
      <c r="D141" s="397"/>
      <c r="E141" s="397"/>
    </row>
    <row r="142" spans="1:5" s="344" customFormat="1" ht="12" customHeight="1">
      <c r="A142" s="540" t="s">
        <v>130</v>
      </c>
      <c r="B142" s="370" t="s">
        <v>467</v>
      </c>
      <c r="C142" s="397"/>
      <c r="D142" s="397"/>
      <c r="E142" s="397"/>
    </row>
    <row r="143" spans="1:5" s="344" customFormat="1" ht="12" customHeight="1">
      <c r="A143" s="540" t="s">
        <v>155</v>
      </c>
      <c r="B143" s="370" t="s">
        <v>468</v>
      </c>
      <c r="C143" s="397"/>
      <c r="D143" s="397"/>
      <c r="E143" s="397"/>
    </row>
    <row r="144" spans="1:5" ht="12.75" customHeight="1" thickBot="1">
      <c r="A144" s="540" t="s">
        <v>369</v>
      </c>
      <c r="B144" s="370" t="s">
        <v>469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470</v>
      </c>
      <c r="C145" s="539">
        <f>+C125+C129+C134+C140</f>
        <v>538</v>
      </c>
      <c r="D145" s="539">
        <f>+D125+D129+D134+D140</f>
        <v>743</v>
      </c>
      <c r="E145" s="539">
        <f>+E125+E129+E134+E140</f>
        <v>743</v>
      </c>
    </row>
    <row r="146" spans="1:5" ht="15" customHeight="1" thickBot="1">
      <c r="A146" s="551" t="s">
        <v>16</v>
      </c>
      <c r="B146" s="409" t="s">
        <v>471</v>
      </c>
      <c r="C146" s="539">
        <f>+C124+C145</f>
        <v>23852</v>
      </c>
      <c r="D146" s="539">
        <f>+D124+D145</f>
        <v>27311</v>
      </c>
      <c r="E146" s="539">
        <f>+E124+E145</f>
        <v>13951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59" t="s">
        <v>701</v>
      </c>
      <c r="B148" s="660"/>
      <c r="C148" s="114"/>
      <c r="D148" s="115"/>
      <c r="E148" s="112"/>
    </row>
    <row r="149" spans="1:5" ht="14.25" customHeight="1" thickBot="1">
      <c r="A149" s="661" t="s">
        <v>700</v>
      </c>
      <c r="B149" s="662"/>
      <c r="C149" s="114"/>
      <c r="D149" s="115"/>
      <c r="E149" s="112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H149" sqref="H149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3" customWidth="1"/>
  </cols>
  <sheetData>
    <row r="1" spans="1:5" s="507" customFormat="1" ht="16.5" customHeight="1" thickBot="1">
      <c r="A1" s="506"/>
      <c r="B1" s="508"/>
      <c r="C1" s="553"/>
      <c r="D1" s="518"/>
      <c r="E1" s="553" t="e">
        <f>+CONCATENATE("6.3. melléklet a ……/",LEFT(#REF!,4)+1,". (……) önkormányzati rendelethez")</f>
        <v>#REF!</v>
      </c>
    </row>
    <row r="2" spans="1:5" s="554" customFormat="1" ht="15.75" customHeight="1">
      <c r="A2" s="534" t="s">
        <v>52</v>
      </c>
      <c r="B2" s="709" t="s">
        <v>150</v>
      </c>
      <c r="C2" s="710"/>
      <c r="D2" s="711"/>
      <c r="E2" s="527" t="s">
        <v>41</v>
      </c>
    </row>
    <row r="3" spans="1:5" s="554" customFormat="1" ht="24.75" thickBot="1">
      <c r="A3" s="552" t="s">
        <v>515</v>
      </c>
      <c r="B3" s="712" t="s">
        <v>640</v>
      </c>
      <c r="C3" s="713"/>
      <c r="D3" s="714"/>
      <c r="E3" s="502" t="s">
        <v>49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56" customFormat="1" ht="12" customHeight="1" thickBot="1">
      <c r="A8" s="386" t="s">
        <v>7</v>
      </c>
      <c r="B8" s="382" t="s">
        <v>310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30" customFormat="1" ht="12" customHeight="1">
      <c r="A9" s="540" t="s">
        <v>71</v>
      </c>
      <c r="B9" s="424" t="s">
        <v>311</v>
      </c>
      <c r="C9" s="415"/>
      <c r="D9" s="415"/>
      <c r="E9" s="398"/>
    </row>
    <row r="10" spans="1:5" s="557" customFormat="1" ht="12" customHeight="1">
      <c r="A10" s="541" t="s">
        <v>72</v>
      </c>
      <c r="B10" s="425" t="s">
        <v>312</v>
      </c>
      <c r="C10" s="414"/>
      <c r="D10" s="414"/>
      <c r="E10" s="397"/>
    </row>
    <row r="11" spans="1:5" s="557" customFormat="1" ht="12" customHeight="1">
      <c r="A11" s="541" t="s">
        <v>73</v>
      </c>
      <c r="B11" s="425" t="s">
        <v>313</v>
      </c>
      <c r="C11" s="414"/>
      <c r="D11" s="414"/>
      <c r="E11" s="397"/>
    </row>
    <row r="12" spans="1:5" s="557" customFormat="1" ht="12" customHeight="1">
      <c r="A12" s="541" t="s">
        <v>74</v>
      </c>
      <c r="B12" s="425" t="s">
        <v>314</v>
      </c>
      <c r="C12" s="414"/>
      <c r="D12" s="414"/>
      <c r="E12" s="397"/>
    </row>
    <row r="13" spans="1:5" s="557" customFormat="1" ht="12" customHeight="1">
      <c r="A13" s="541" t="s">
        <v>107</v>
      </c>
      <c r="B13" s="425" t="s">
        <v>315</v>
      </c>
      <c r="C13" s="414"/>
      <c r="D13" s="414"/>
      <c r="E13" s="397"/>
    </row>
    <row r="14" spans="1:5" s="530" customFormat="1" ht="12" customHeight="1" thickBot="1">
      <c r="A14" s="542" t="s">
        <v>75</v>
      </c>
      <c r="B14" s="426" t="s">
        <v>316</v>
      </c>
      <c r="C14" s="416"/>
      <c r="D14" s="416"/>
      <c r="E14" s="399"/>
    </row>
    <row r="15" spans="1:5" s="530" customFormat="1" ht="12" customHeight="1" thickBot="1">
      <c r="A15" s="386" t="s">
        <v>8</v>
      </c>
      <c r="B15" s="403" t="s">
        <v>317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30" customFormat="1" ht="12" customHeight="1">
      <c r="A16" s="540" t="s">
        <v>77</v>
      </c>
      <c r="B16" s="424" t="s">
        <v>318</v>
      </c>
      <c r="C16" s="415"/>
      <c r="D16" s="415"/>
      <c r="E16" s="398"/>
    </row>
    <row r="17" spans="1:5" s="530" customFormat="1" ht="12" customHeight="1">
      <c r="A17" s="541" t="s">
        <v>78</v>
      </c>
      <c r="B17" s="425" t="s">
        <v>319</v>
      </c>
      <c r="C17" s="414"/>
      <c r="D17" s="414"/>
      <c r="E17" s="397"/>
    </row>
    <row r="18" spans="1:5" s="530" customFormat="1" ht="12" customHeight="1">
      <c r="A18" s="541" t="s">
        <v>79</v>
      </c>
      <c r="B18" s="425" t="s">
        <v>320</v>
      </c>
      <c r="C18" s="414"/>
      <c r="D18" s="414"/>
      <c r="E18" s="397"/>
    </row>
    <row r="19" spans="1:5" s="530" customFormat="1" ht="12" customHeight="1">
      <c r="A19" s="541" t="s">
        <v>80</v>
      </c>
      <c r="B19" s="425" t="s">
        <v>321</v>
      </c>
      <c r="C19" s="414"/>
      <c r="D19" s="414"/>
      <c r="E19" s="397"/>
    </row>
    <row r="20" spans="1:5" s="530" customFormat="1" ht="12" customHeight="1">
      <c r="A20" s="541" t="s">
        <v>81</v>
      </c>
      <c r="B20" s="425" t="s">
        <v>322</v>
      </c>
      <c r="C20" s="414"/>
      <c r="D20" s="414"/>
      <c r="E20" s="397"/>
    </row>
    <row r="21" spans="1:5" s="557" customFormat="1" ht="12" customHeight="1" thickBot="1">
      <c r="A21" s="542" t="s">
        <v>88</v>
      </c>
      <c r="B21" s="426" t="s">
        <v>323</v>
      </c>
      <c r="C21" s="416"/>
      <c r="D21" s="416"/>
      <c r="E21" s="399"/>
    </row>
    <row r="22" spans="1:5" s="557" customFormat="1" ht="12" customHeight="1" thickBot="1">
      <c r="A22" s="386" t="s">
        <v>9</v>
      </c>
      <c r="B22" s="382" t="s">
        <v>324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57" customFormat="1" ht="12" customHeight="1">
      <c r="A23" s="540" t="s">
        <v>60</v>
      </c>
      <c r="B23" s="424" t="s">
        <v>325</v>
      </c>
      <c r="C23" s="415"/>
      <c r="D23" s="415"/>
      <c r="E23" s="398"/>
    </row>
    <row r="24" spans="1:5" s="530" customFormat="1" ht="12" customHeight="1">
      <c r="A24" s="541" t="s">
        <v>61</v>
      </c>
      <c r="B24" s="425" t="s">
        <v>326</v>
      </c>
      <c r="C24" s="414"/>
      <c r="D24" s="414"/>
      <c r="E24" s="397"/>
    </row>
    <row r="25" spans="1:5" s="557" customFormat="1" ht="12" customHeight="1">
      <c r="A25" s="541" t="s">
        <v>62</v>
      </c>
      <c r="B25" s="425" t="s">
        <v>327</v>
      </c>
      <c r="C25" s="414"/>
      <c r="D25" s="414"/>
      <c r="E25" s="397"/>
    </row>
    <row r="26" spans="1:5" s="557" customFormat="1" ht="12" customHeight="1">
      <c r="A26" s="541" t="s">
        <v>63</v>
      </c>
      <c r="B26" s="425" t="s">
        <v>328</v>
      </c>
      <c r="C26" s="414"/>
      <c r="D26" s="414"/>
      <c r="E26" s="397"/>
    </row>
    <row r="27" spans="1:5" s="557" customFormat="1" ht="12" customHeight="1">
      <c r="A27" s="541" t="s">
        <v>119</v>
      </c>
      <c r="B27" s="425" t="s">
        <v>329</v>
      </c>
      <c r="C27" s="414"/>
      <c r="D27" s="414"/>
      <c r="E27" s="397"/>
    </row>
    <row r="28" spans="1:5" s="557" customFormat="1" ht="12" customHeight="1" thickBot="1">
      <c r="A28" s="542" t="s">
        <v>120</v>
      </c>
      <c r="B28" s="426" t="s">
        <v>330</v>
      </c>
      <c r="C28" s="416"/>
      <c r="D28" s="416"/>
      <c r="E28" s="399"/>
    </row>
    <row r="29" spans="1:5" s="557" customFormat="1" ht="12" customHeight="1" thickBot="1">
      <c r="A29" s="386" t="s">
        <v>121</v>
      </c>
      <c r="B29" s="382" t="s">
        <v>690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57" customFormat="1" ht="12" customHeight="1">
      <c r="A30" s="540" t="s">
        <v>331</v>
      </c>
      <c r="B30" s="424" t="s">
        <v>694</v>
      </c>
      <c r="C30" s="415"/>
      <c r="D30" s="415">
        <f>+D31+D32</f>
        <v>0</v>
      </c>
      <c r="E30" s="398">
        <f>+E31+E32</f>
        <v>0</v>
      </c>
    </row>
    <row r="31" spans="1:5" s="557" customFormat="1" ht="12" customHeight="1">
      <c r="A31" s="541" t="s">
        <v>332</v>
      </c>
      <c r="B31" s="425" t="s">
        <v>695</v>
      </c>
      <c r="C31" s="414"/>
      <c r="D31" s="414"/>
      <c r="E31" s="397"/>
    </row>
    <row r="32" spans="1:5" s="557" customFormat="1" ht="12" customHeight="1">
      <c r="A32" s="541" t="s">
        <v>333</v>
      </c>
      <c r="B32" s="425" t="s">
        <v>696</v>
      </c>
      <c r="C32" s="414"/>
      <c r="D32" s="414"/>
      <c r="E32" s="397"/>
    </row>
    <row r="33" spans="1:5" s="557" customFormat="1" ht="12" customHeight="1">
      <c r="A33" s="541" t="s">
        <v>691</v>
      </c>
      <c r="B33" s="425" t="s">
        <v>697</v>
      </c>
      <c r="C33" s="414"/>
      <c r="D33" s="414"/>
      <c r="E33" s="397"/>
    </row>
    <row r="34" spans="1:5" s="557" customFormat="1" ht="12" customHeight="1">
      <c r="A34" s="541" t="s">
        <v>692</v>
      </c>
      <c r="B34" s="425" t="s">
        <v>334</v>
      </c>
      <c r="C34" s="414"/>
      <c r="D34" s="414"/>
      <c r="E34" s="397"/>
    </row>
    <row r="35" spans="1:5" s="557" customFormat="1" ht="12" customHeight="1" thickBot="1">
      <c r="A35" s="542" t="s">
        <v>693</v>
      </c>
      <c r="B35" s="405" t="s">
        <v>335</v>
      </c>
      <c r="C35" s="416"/>
      <c r="D35" s="416"/>
      <c r="E35" s="399"/>
    </row>
    <row r="36" spans="1:5" s="557" customFormat="1" ht="12" customHeight="1" thickBot="1">
      <c r="A36" s="386" t="s">
        <v>11</v>
      </c>
      <c r="B36" s="382" t="s">
        <v>336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57" customFormat="1" ht="12" customHeight="1">
      <c r="A37" s="540" t="s">
        <v>64</v>
      </c>
      <c r="B37" s="424" t="s">
        <v>337</v>
      </c>
      <c r="C37" s="415"/>
      <c r="D37" s="415"/>
      <c r="E37" s="398"/>
    </row>
    <row r="38" spans="1:5" s="557" customFormat="1" ht="12" customHeight="1">
      <c r="A38" s="541" t="s">
        <v>65</v>
      </c>
      <c r="B38" s="425" t="s">
        <v>338</v>
      </c>
      <c r="C38" s="414"/>
      <c r="D38" s="414"/>
      <c r="E38" s="397"/>
    </row>
    <row r="39" spans="1:5" s="557" customFormat="1" ht="12" customHeight="1">
      <c r="A39" s="541" t="s">
        <v>66</v>
      </c>
      <c r="B39" s="425" t="s">
        <v>339</v>
      </c>
      <c r="C39" s="414"/>
      <c r="D39" s="414"/>
      <c r="E39" s="397"/>
    </row>
    <row r="40" spans="1:5" s="557" customFormat="1" ht="12" customHeight="1">
      <c r="A40" s="541" t="s">
        <v>123</v>
      </c>
      <c r="B40" s="425" t="s">
        <v>340</v>
      </c>
      <c r="C40" s="414"/>
      <c r="D40" s="414"/>
      <c r="E40" s="397"/>
    </row>
    <row r="41" spans="1:5" s="557" customFormat="1" ht="12" customHeight="1">
      <c r="A41" s="541" t="s">
        <v>124</v>
      </c>
      <c r="B41" s="425" t="s">
        <v>341</v>
      </c>
      <c r="C41" s="414"/>
      <c r="D41" s="414"/>
      <c r="E41" s="397"/>
    </row>
    <row r="42" spans="1:5" s="557" customFormat="1" ht="12" customHeight="1">
      <c r="A42" s="541" t="s">
        <v>125</v>
      </c>
      <c r="B42" s="425" t="s">
        <v>342</v>
      </c>
      <c r="C42" s="414"/>
      <c r="D42" s="414"/>
      <c r="E42" s="397"/>
    </row>
    <row r="43" spans="1:5" s="557" customFormat="1" ht="12" customHeight="1">
      <c r="A43" s="541" t="s">
        <v>126</v>
      </c>
      <c r="B43" s="425" t="s">
        <v>343</v>
      </c>
      <c r="C43" s="414"/>
      <c r="D43" s="414"/>
      <c r="E43" s="397"/>
    </row>
    <row r="44" spans="1:5" s="557" customFormat="1" ht="12" customHeight="1">
      <c r="A44" s="541" t="s">
        <v>127</v>
      </c>
      <c r="B44" s="425" t="s">
        <v>344</v>
      </c>
      <c r="C44" s="414"/>
      <c r="D44" s="414"/>
      <c r="E44" s="397"/>
    </row>
    <row r="45" spans="1:5" s="557" customFormat="1" ht="12" customHeight="1">
      <c r="A45" s="541" t="s">
        <v>345</v>
      </c>
      <c r="B45" s="425" t="s">
        <v>346</v>
      </c>
      <c r="C45" s="417"/>
      <c r="D45" s="417"/>
      <c r="E45" s="400"/>
    </row>
    <row r="46" spans="1:5" s="530" customFormat="1" ht="12" customHeight="1" thickBot="1">
      <c r="A46" s="542" t="s">
        <v>347</v>
      </c>
      <c r="B46" s="426" t="s">
        <v>348</v>
      </c>
      <c r="C46" s="418"/>
      <c r="D46" s="418"/>
      <c r="E46" s="401"/>
    </row>
    <row r="47" spans="1:5" s="557" customFormat="1" ht="12" customHeight="1" thickBot="1">
      <c r="A47" s="386" t="s">
        <v>12</v>
      </c>
      <c r="B47" s="382" t="s">
        <v>349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57" customFormat="1" ht="12" customHeight="1">
      <c r="A48" s="540" t="s">
        <v>67</v>
      </c>
      <c r="B48" s="424" t="s">
        <v>350</v>
      </c>
      <c r="C48" s="434"/>
      <c r="D48" s="434"/>
      <c r="E48" s="402"/>
    </row>
    <row r="49" spans="1:5" s="557" customFormat="1" ht="12" customHeight="1">
      <c r="A49" s="541" t="s">
        <v>68</v>
      </c>
      <c r="B49" s="425" t="s">
        <v>351</v>
      </c>
      <c r="C49" s="417"/>
      <c r="D49" s="417"/>
      <c r="E49" s="400"/>
    </row>
    <row r="50" spans="1:5" s="557" customFormat="1" ht="12" customHeight="1">
      <c r="A50" s="541" t="s">
        <v>352</v>
      </c>
      <c r="B50" s="425" t="s">
        <v>353</v>
      </c>
      <c r="C50" s="417"/>
      <c r="D50" s="417"/>
      <c r="E50" s="400"/>
    </row>
    <row r="51" spans="1:5" s="557" customFormat="1" ht="12" customHeight="1">
      <c r="A51" s="541" t="s">
        <v>354</v>
      </c>
      <c r="B51" s="425" t="s">
        <v>355</v>
      </c>
      <c r="C51" s="417"/>
      <c r="D51" s="417"/>
      <c r="E51" s="400"/>
    </row>
    <row r="52" spans="1:5" s="557" customFormat="1" ht="12" customHeight="1" thickBot="1">
      <c r="A52" s="542" t="s">
        <v>356</v>
      </c>
      <c r="B52" s="426" t="s">
        <v>357</v>
      </c>
      <c r="C52" s="418"/>
      <c r="D52" s="418"/>
      <c r="E52" s="401"/>
    </row>
    <row r="53" spans="1:5" s="557" customFormat="1" ht="12" customHeight="1" thickBot="1">
      <c r="A53" s="386" t="s">
        <v>128</v>
      </c>
      <c r="B53" s="382" t="s">
        <v>358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30" customFormat="1" ht="12" customHeight="1">
      <c r="A54" s="540" t="s">
        <v>69</v>
      </c>
      <c r="B54" s="424" t="s">
        <v>359</v>
      </c>
      <c r="C54" s="415"/>
      <c r="D54" s="415"/>
      <c r="E54" s="398"/>
    </row>
    <row r="55" spans="1:5" s="530" customFormat="1" ht="12" customHeight="1">
      <c r="A55" s="541" t="s">
        <v>70</v>
      </c>
      <c r="B55" s="425" t="s">
        <v>360</v>
      </c>
      <c r="C55" s="414"/>
      <c r="D55" s="414"/>
      <c r="E55" s="397"/>
    </row>
    <row r="56" spans="1:5" s="530" customFormat="1" ht="12" customHeight="1">
      <c r="A56" s="541" t="s">
        <v>361</v>
      </c>
      <c r="B56" s="425" t="s">
        <v>362</v>
      </c>
      <c r="C56" s="414"/>
      <c r="D56" s="414"/>
      <c r="E56" s="397"/>
    </row>
    <row r="57" spans="1:5" s="530" customFormat="1" ht="12" customHeight="1" thickBot="1">
      <c r="A57" s="542" t="s">
        <v>363</v>
      </c>
      <c r="B57" s="426" t="s">
        <v>364</v>
      </c>
      <c r="C57" s="416"/>
      <c r="D57" s="416"/>
      <c r="E57" s="399"/>
    </row>
    <row r="58" spans="1:5" s="557" customFormat="1" ht="12" customHeight="1" thickBot="1">
      <c r="A58" s="386" t="s">
        <v>14</v>
      </c>
      <c r="B58" s="403" t="s">
        <v>365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57" customFormat="1" ht="12" customHeight="1">
      <c r="A59" s="540" t="s">
        <v>129</v>
      </c>
      <c r="B59" s="424" t="s">
        <v>366</v>
      </c>
      <c r="C59" s="417"/>
      <c r="D59" s="417"/>
      <c r="E59" s="400"/>
    </row>
    <row r="60" spans="1:5" s="557" customFormat="1" ht="12" customHeight="1">
      <c r="A60" s="541" t="s">
        <v>130</v>
      </c>
      <c r="B60" s="425" t="s">
        <v>518</v>
      </c>
      <c r="C60" s="417"/>
      <c r="D60" s="417"/>
      <c r="E60" s="400"/>
    </row>
    <row r="61" spans="1:5" s="557" customFormat="1" ht="12" customHeight="1">
      <c r="A61" s="541" t="s">
        <v>155</v>
      </c>
      <c r="B61" s="425" t="s">
        <v>368</v>
      </c>
      <c r="C61" s="417"/>
      <c r="D61" s="417"/>
      <c r="E61" s="400"/>
    </row>
    <row r="62" spans="1:5" s="557" customFormat="1" ht="12" customHeight="1" thickBot="1">
      <c r="A62" s="542" t="s">
        <v>369</v>
      </c>
      <c r="B62" s="426" t="s">
        <v>370</v>
      </c>
      <c r="C62" s="417"/>
      <c r="D62" s="417"/>
      <c r="E62" s="400"/>
    </row>
    <row r="63" spans="1:5" s="557" customFormat="1" ht="12" customHeight="1" thickBot="1">
      <c r="A63" s="386" t="s">
        <v>15</v>
      </c>
      <c r="B63" s="382" t="s">
        <v>371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57" customFormat="1" ht="12" customHeight="1" thickBot="1">
      <c r="A64" s="543" t="s">
        <v>516</v>
      </c>
      <c r="B64" s="403" t="s">
        <v>373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57" customFormat="1" ht="12" customHeight="1">
      <c r="A65" s="540" t="s">
        <v>374</v>
      </c>
      <c r="B65" s="424" t="s">
        <v>375</v>
      </c>
      <c r="C65" s="417"/>
      <c r="D65" s="417"/>
      <c r="E65" s="400"/>
    </row>
    <row r="66" spans="1:5" s="557" customFormat="1" ht="12" customHeight="1">
      <c r="A66" s="541" t="s">
        <v>376</v>
      </c>
      <c r="B66" s="425" t="s">
        <v>377</v>
      </c>
      <c r="C66" s="417"/>
      <c r="D66" s="417"/>
      <c r="E66" s="400"/>
    </row>
    <row r="67" spans="1:5" s="557" customFormat="1" ht="12" customHeight="1" thickBot="1">
      <c r="A67" s="542" t="s">
        <v>378</v>
      </c>
      <c r="B67" s="536" t="s">
        <v>379</v>
      </c>
      <c r="C67" s="417"/>
      <c r="D67" s="417"/>
      <c r="E67" s="400"/>
    </row>
    <row r="68" spans="1:5" s="557" customFormat="1" ht="12" customHeight="1" thickBot="1">
      <c r="A68" s="543" t="s">
        <v>380</v>
      </c>
      <c r="B68" s="403" t="s">
        <v>381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57" customFormat="1" ht="12" customHeight="1">
      <c r="A69" s="540" t="s">
        <v>108</v>
      </c>
      <c r="B69" s="424" t="s">
        <v>382</v>
      </c>
      <c r="C69" s="417"/>
      <c r="D69" s="417"/>
      <c r="E69" s="400"/>
    </row>
    <row r="70" spans="1:5" s="557" customFormat="1" ht="12" customHeight="1">
      <c r="A70" s="541" t="s">
        <v>109</v>
      </c>
      <c r="B70" s="425" t="s">
        <v>383</v>
      </c>
      <c r="C70" s="417"/>
      <c r="D70" s="417"/>
      <c r="E70" s="400"/>
    </row>
    <row r="71" spans="1:5" s="557" customFormat="1" ht="12" customHeight="1">
      <c r="A71" s="541" t="s">
        <v>384</v>
      </c>
      <c r="B71" s="425" t="s">
        <v>385</v>
      </c>
      <c r="C71" s="417"/>
      <c r="D71" s="417"/>
      <c r="E71" s="400"/>
    </row>
    <row r="72" spans="1:5" s="557" customFormat="1" ht="12" customHeight="1" thickBot="1">
      <c r="A72" s="542" t="s">
        <v>386</v>
      </c>
      <c r="B72" s="426" t="s">
        <v>387</v>
      </c>
      <c r="C72" s="417"/>
      <c r="D72" s="417"/>
      <c r="E72" s="400"/>
    </row>
    <row r="73" spans="1:5" s="557" customFormat="1" ht="12" customHeight="1" thickBot="1">
      <c r="A73" s="543" t="s">
        <v>388</v>
      </c>
      <c r="B73" s="403" t="s">
        <v>389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57" customFormat="1" ht="12" customHeight="1">
      <c r="A74" s="540" t="s">
        <v>390</v>
      </c>
      <c r="B74" s="424" t="s">
        <v>391</v>
      </c>
      <c r="C74" s="417"/>
      <c r="D74" s="417"/>
      <c r="E74" s="400"/>
    </row>
    <row r="75" spans="1:5" s="557" customFormat="1" ht="12" customHeight="1" thickBot="1">
      <c r="A75" s="542" t="s">
        <v>392</v>
      </c>
      <c r="B75" s="426" t="s">
        <v>393</v>
      </c>
      <c r="C75" s="417"/>
      <c r="D75" s="417"/>
      <c r="E75" s="400"/>
    </row>
    <row r="76" spans="1:5" s="557" customFormat="1" ht="12" customHeight="1" thickBot="1">
      <c r="A76" s="543" t="s">
        <v>394</v>
      </c>
      <c r="B76" s="403" t="s">
        <v>395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57" customFormat="1" ht="12" customHeight="1">
      <c r="A77" s="540" t="s">
        <v>396</v>
      </c>
      <c r="B77" s="424" t="s">
        <v>397</v>
      </c>
      <c r="C77" s="417"/>
      <c r="D77" s="417"/>
      <c r="E77" s="400"/>
    </row>
    <row r="78" spans="1:5" s="557" customFormat="1" ht="12" customHeight="1">
      <c r="A78" s="541" t="s">
        <v>398</v>
      </c>
      <c r="B78" s="425" t="s">
        <v>399</v>
      </c>
      <c r="C78" s="417"/>
      <c r="D78" s="417"/>
      <c r="E78" s="400"/>
    </row>
    <row r="79" spans="1:5" s="557" customFormat="1" ht="12" customHeight="1" thickBot="1">
      <c r="A79" s="542" t="s">
        <v>400</v>
      </c>
      <c r="B79" s="426" t="s">
        <v>401</v>
      </c>
      <c r="C79" s="417"/>
      <c r="D79" s="417"/>
      <c r="E79" s="400"/>
    </row>
    <row r="80" spans="1:5" s="557" customFormat="1" ht="12" customHeight="1" thickBot="1">
      <c r="A80" s="543" t="s">
        <v>402</v>
      </c>
      <c r="B80" s="403" t="s">
        <v>403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57" customFormat="1" ht="12" customHeight="1">
      <c r="A81" s="544" t="s">
        <v>404</v>
      </c>
      <c r="B81" s="424" t="s">
        <v>405</v>
      </c>
      <c r="C81" s="417"/>
      <c r="D81" s="417"/>
      <c r="E81" s="400"/>
    </row>
    <row r="82" spans="1:5" s="557" customFormat="1" ht="12" customHeight="1">
      <c r="A82" s="545" t="s">
        <v>406</v>
      </c>
      <c r="B82" s="425" t="s">
        <v>407</v>
      </c>
      <c r="C82" s="417"/>
      <c r="D82" s="417"/>
      <c r="E82" s="400"/>
    </row>
    <row r="83" spans="1:5" s="557" customFormat="1" ht="12" customHeight="1">
      <c r="A83" s="545" t="s">
        <v>408</v>
      </c>
      <c r="B83" s="425" t="s">
        <v>409</v>
      </c>
      <c r="C83" s="417"/>
      <c r="D83" s="417"/>
      <c r="E83" s="400"/>
    </row>
    <row r="84" spans="1:5" s="557" customFormat="1" ht="12" customHeight="1" thickBot="1">
      <c r="A84" s="546" t="s">
        <v>410</v>
      </c>
      <c r="B84" s="426" t="s">
        <v>411</v>
      </c>
      <c r="C84" s="417"/>
      <c r="D84" s="417"/>
      <c r="E84" s="400"/>
    </row>
    <row r="85" spans="1:5" s="557" customFormat="1" ht="12" customHeight="1" thickBot="1">
      <c r="A85" s="543" t="s">
        <v>412</v>
      </c>
      <c r="B85" s="403" t="s">
        <v>413</v>
      </c>
      <c r="C85" s="438"/>
      <c r="D85" s="438"/>
      <c r="E85" s="439"/>
    </row>
    <row r="86" spans="1:5" s="557" customFormat="1" ht="12" customHeight="1" thickBot="1">
      <c r="A86" s="543" t="s">
        <v>414</v>
      </c>
      <c r="B86" s="537" t="s">
        <v>415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57" customFormat="1" ht="12" customHeight="1" thickBot="1">
      <c r="A87" s="547" t="s">
        <v>416</v>
      </c>
      <c r="B87" s="538" t="s">
        <v>517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57" customFormat="1" ht="15" customHeight="1">
      <c r="A88" s="512"/>
      <c r="B88" s="513"/>
      <c r="C88" s="528"/>
      <c r="D88" s="528"/>
      <c r="E88" s="528"/>
    </row>
    <row r="89" spans="1:5" ht="13.5" thickBot="1">
      <c r="A89" s="514"/>
      <c r="B89" s="515"/>
      <c r="C89" s="529"/>
      <c r="D89" s="529"/>
      <c r="E89" s="529"/>
    </row>
    <row r="90" spans="1:5" s="556" customFormat="1" ht="16.5" customHeight="1" thickBot="1">
      <c r="A90" s="706" t="s">
        <v>44</v>
      </c>
      <c r="B90" s="707"/>
      <c r="C90" s="707"/>
      <c r="D90" s="707"/>
      <c r="E90" s="708"/>
    </row>
    <row r="91" spans="1:5" s="344" customFormat="1" ht="12" customHeight="1" thickBot="1">
      <c r="A91" s="535" t="s">
        <v>7</v>
      </c>
      <c r="B91" s="385" t="s">
        <v>424</v>
      </c>
      <c r="C91" s="519">
        <f>SUM(C92:C96)</f>
        <v>0</v>
      </c>
      <c r="D91" s="519">
        <f>SUM(D92:D96)</f>
        <v>0</v>
      </c>
      <c r="E91" s="519">
        <f>SUM(E92:E96)</f>
        <v>0</v>
      </c>
    </row>
    <row r="92" spans="1:5" ht="12" customHeight="1">
      <c r="A92" s="548" t="s">
        <v>71</v>
      </c>
      <c r="B92" s="371" t="s">
        <v>37</v>
      </c>
      <c r="C92" s="520"/>
      <c r="D92" s="520"/>
      <c r="E92" s="520"/>
    </row>
    <row r="93" spans="1:5" ht="12" customHeight="1">
      <c r="A93" s="541" t="s">
        <v>72</v>
      </c>
      <c r="B93" s="369" t="s">
        <v>131</v>
      </c>
      <c r="C93" s="521"/>
      <c r="D93" s="521"/>
      <c r="E93" s="521"/>
    </row>
    <row r="94" spans="1:5" ht="12" customHeight="1">
      <c r="A94" s="541" t="s">
        <v>73</v>
      </c>
      <c r="B94" s="369" t="s">
        <v>100</v>
      </c>
      <c r="C94" s="523"/>
      <c r="D94" s="523"/>
      <c r="E94" s="523"/>
    </row>
    <row r="95" spans="1:5" ht="12" customHeight="1">
      <c r="A95" s="541" t="s">
        <v>74</v>
      </c>
      <c r="B95" s="372" t="s">
        <v>132</v>
      </c>
      <c r="C95" s="523"/>
      <c r="D95" s="523"/>
      <c r="E95" s="523"/>
    </row>
    <row r="96" spans="1:5" ht="12" customHeight="1">
      <c r="A96" s="541" t="s">
        <v>83</v>
      </c>
      <c r="B96" s="380" t="s">
        <v>133</v>
      </c>
      <c r="C96" s="523"/>
      <c r="D96" s="523"/>
      <c r="E96" s="523"/>
    </row>
    <row r="97" spans="1:5" ht="12" customHeight="1">
      <c r="A97" s="541" t="s">
        <v>75</v>
      </c>
      <c r="B97" s="369" t="s">
        <v>425</v>
      </c>
      <c r="C97" s="523"/>
      <c r="D97" s="523"/>
      <c r="E97" s="523"/>
    </row>
    <row r="98" spans="1:5" ht="12" customHeight="1">
      <c r="A98" s="541" t="s">
        <v>76</v>
      </c>
      <c r="B98" s="392" t="s">
        <v>426</v>
      </c>
      <c r="C98" s="523"/>
      <c r="D98" s="523"/>
      <c r="E98" s="523"/>
    </row>
    <row r="99" spans="1:5" ht="12" customHeight="1">
      <c r="A99" s="541" t="s">
        <v>84</v>
      </c>
      <c r="B99" s="393" t="s">
        <v>427</v>
      </c>
      <c r="C99" s="523"/>
      <c r="D99" s="523"/>
      <c r="E99" s="523"/>
    </row>
    <row r="100" spans="1:5" ht="12" customHeight="1">
      <c r="A100" s="541" t="s">
        <v>85</v>
      </c>
      <c r="B100" s="393" t="s">
        <v>428</v>
      </c>
      <c r="C100" s="523"/>
      <c r="D100" s="523"/>
      <c r="E100" s="523"/>
    </row>
    <row r="101" spans="1:5" ht="12" customHeight="1">
      <c r="A101" s="541" t="s">
        <v>86</v>
      </c>
      <c r="B101" s="392" t="s">
        <v>429</v>
      </c>
      <c r="C101" s="523"/>
      <c r="D101" s="523"/>
      <c r="E101" s="523"/>
    </row>
    <row r="102" spans="1:5" ht="12" customHeight="1">
      <c r="A102" s="541" t="s">
        <v>87</v>
      </c>
      <c r="B102" s="392" t="s">
        <v>430</v>
      </c>
      <c r="C102" s="523"/>
      <c r="D102" s="523"/>
      <c r="E102" s="523"/>
    </row>
    <row r="103" spans="1:5" ht="12" customHeight="1">
      <c r="A103" s="541" t="s">
        <v>89</v>
      </c>
      <c r="B103" s="393" t="s">
        <v>431</v>
      </c>
      <c r="C103" s="523"/>
      <c r="D103" s="523"/>
      <c r="E103" s="523"/>
    </row>
    <row r="104" spans="1:5" ht="12" customHeight="1">
      <c r="A104" s="549" t="s">
        <v>134</v>
      </c>
      <c r="B104" s="394" t="s">
        <v>432</v>
      </c>
      <c r="C104" s="523"/>
      <c r="D104" s="523"/>
      <c r="E104" s="523"/>
    </row>
    <row r="105" spans="1:5" ht="12" customHeight="1">
      <c r="A105" s="541" t="s">
        <v>433</v>
      </c>
      <c r="B105" s="394" t="s">
        <v>434</v>
      </c>
      <c r="C105" s="523"/>
      <c r="D105" s="523"/>
      <c r="E105" s="523"/>
    </row>
    <row r="106" spans="1:5" s="344" customFormat="1" ht="12" customHeight="1" thickBot="1">
      <c r="A106" s="550" t="s">
        <v>435</v>
      </c>
      <c r="B106" s="395" t="s">
        <v>436</v>
      </c>
      <c r="C106" s="525"/>
      <c r="D106" s="525"/>
      <c r="E106" s="525"/>
    </row>
    <row r="107" spans="1:5" ht="12" customHeight="1" thickBot="1">
      <c r="A107" s="386" t="s">
        <v>8</v>
      </c>
      <c r="B107" s="384" t="s">
        <v>437</v>
      </c>
      <c r="C107" s="407">
        <f>+C108+C110+C112</f>
        <v>0</v>
      </c>
      <c r="D107" s="407">
        <f>+D108+D110+D112</f>
        <v>0</v>
      </c>
      <c r="E107" s="407">
        <f>+E108+E110+E112</f>
        <v>0</v>
      </c>
    </row>
    <row r="108" spans="1:5" ht="12" customHeight="1">
      <c r="A108" s="540" t="s">
        <v>77</v>
      </c>
      <c r="B108" s="369" t="s">
        <v>153</v>
      </c>
      <c r="C108" s="522"/>
      <c r="D108" s="522"/>
      <c r="E108" s="522"/>
    </row>
    <row r="109" spans="1:5" ht="12" customHeight="1">
      <c r="A109" s="540" t="s">
        <v>78</v>
      </c>
      <c r="B109" s="373" t="s">
        <v>438</v>
      </c>
      <c r="C109" s="522"/>
      <c r="D109" s="522"/>
      <c r="E109" s="522"/>
    </row>
    <row r="110" spans="1:5" ht="12" customHeight="1">
      <c r="A110" s="540" t="s">
        <v>79</v>
      </c>
      <c r="B110" s="373" t="s">
        <v>135</v>
      </c>
      <c r="C110" s="521"/>
      <c r="D110" s="521"/>
      <c r="E110" s="521"/>
    </row>
    <row r="111" spans="1:5" ht="12" customHeight="1">
      <c r="A111" s="540" t="s">
        <v>80</v>
      </c>
      <c r="B111" s="373" t="s">
        <v>439</v>
      </c>
      <c r="C111" s="397"/>
      <c r="D111" s="397"/>
      <c r="E111" s="397"/>
    </row>
    <row r="112" spans="1:5" ht="12" customHeight="1">
      <c r="A112" s="540" t="s">
        <v>81</v>
      </c>
      <c r="B112" s="405" t="s">
        <v>156</v>
      </c>
      <c r="C112" s="397"/>
      <c r="D112" s="397"/>
      <c r="E112" s="397"/>
    </row>
    <row r="113" spans="1:5" ht="12" customHeight="1">
      <c r="A113" s="540" t="s">
        <v>88</v>
      </c>
      <c r="B113" s="404" t="s">
        <v>440</v>
      </c>
      <c r="C113" s="397"/>
      <c r="D113" s="397"/>
      <c r="E113" s="397"/>
    </row>
    <row r="114" spans="1:5" ht="12" customHeight="1">
      <c r="A114" s="540" t="s">
        <v>90</v>
      </c>
      <c r="B114" s="420" t="s">
        <v>441</v>
      </c>
      <c r="C114" s="397"/>
      <c r="D114" s="397"/>
      <c r="E114" s="397"/>
    </row>
    <row r="115" spans="1:5" ht="12" customHeight="1">
      <c r="A115" s="540" t="s">
        <v>136</v>
      </c>
      <c r="B115" s="393" t="s">
        <v>428</v>
      </c>
      <c r="C115" s="397"/>
      <c r="D115" s="397"/>
      <c r="E115" s="397"/>
    </row>
    <row r="116" spans="1:5" ht="12" customHeight="1">
      <c r="A116" s="540" t="s">
        <v>137</v>
      </c>
      <c r="B116" s="393" t="s">
        <v>442</v>
      </c>
      <c r="C116" s="397"/>
      <c r="D116" s="397"/>
      <c r="E116" s="397"/>
    </row>
    <row r="117" spans="1:5" ht="12" customHeight="1">
      <c r="A117" s="540" t="s">
        <v>138</v>
      </c>
      <c r="B117" s="393" t="s">
        <v>443</v>
      </c>
      <c r="C117" s="397"/>
      <c r="D117" s="397"/>
      <c r="E117" s="397"/>
    </row>
    <row r="118" spans="1:5" ht="12" customHeight="1">
      <c r="A118" s="540" t="s">
        <v>444</v>
      </c>
      <c r="B118" s="393" t="s">
        <v>431</v>
      </c>
      <c r="C118" s="397"/>
      <c r="D118" s="397"/>
      <c r="E118" s="397"/>
    </row>
    <row r="119" spans="1:5" ht="12" customHeight="1">
      <c r="A119" s="540" t="s">
        <v>445</v>
      </c>
      <c r="B119" s="393" t="s">
        <v>446</v>
      </c>
      <c r="C119" s="397"/>
      <c r="D119" s="397"/>
      <c r="E119" s="397"/>
    </row>
    <row r="120" spans="1:5" ht="12" customHeight="1" thickBot="1">
      <c r="A120" s="549" t="s">
        <v>447</v>
      </c>
      <c r="B120" s="393" t="s">
        <v>448</v>
      </c>
      <c r="C120" s="399"/>
      <c r="D120" s="399"/>
      <c r="E120" s="399"/>
    </row>
    <row r="121" spans="1:5" ht="12" customHeight="1" thickBot="1">
      <c r="A121" s="386" t="s">
        <v>9</v>
      </c>
      <c r="B121" s="389" t="s">
        <v>449</v>
      </c>
      <c r="C121" s="407">
        <f>+C122+C123</f>
        <v>0</v>
      </c>
      <c r="D121" s="407">
        <f>+D122+D123</f>
        <v>0</v>
      </c>
      <c r="E121" s="407">
        <f>+E122+E123</f>
        <v>0</v>
      </c>
    </row>
    <row r="122" spans="1:5" ht="12" customHeight="1">
      <c r="A122" s="540" t="s">
        <v>60</v>
      </c>
      <c r="B122" s="370" t="s">
        <v>46</v>
      </c>
      <c r="C122" s="522"/>
      <c r="D122" s="522"/>
      <c r="E122" s="522"/>
    </row>
    <row r="123" spans="1:5" ht="12" customHeight="1" thickBot="1">
      <c r="A123" s="542" t="s">
        <v>61</v>
      </c>
      <c r="B123" s="373" t="s">
        <v>47</v>
      </c>
      <c r="C123" s="523"/>
      <c r="D123" s="523"/>
      <c r="E123" s="523"/>
    </row>
    <row r="124" spans="1:5" ht="12" customHeight="1" thickBot="1">
      <c r="A124" s="386" t="s">
        <v>10</v>
      </c>
      <c r="B124" s="389" t="s">
        <v>450</v>
      </c>
      <c r="C124" s="407">
        <f>+C91+C107+C121</f>
        <v>0</v>
      </c>
      <c r="D124" s="407">
        <f>+D91+D107+D121</f>
        <v>0</v>
      </c>
      <c r="E124" s="407">
        <f>+E91+E107+E121</f>
        <v>0</v>
      </c>
    </row>
    <row r="125" spans="1:5" ht="12" customHeight="1" thickBot="1">
      <c r="A125" s="386" t="s">
        <v>11</v>
      </c>
      <c r="B125" s="389" t="s">
        <v>519</v>
      </c>
      <c r="C125" s="407">
        <f>+C126+C127+C128</f>
        <v>0</v>
      </c>
      <c r="D125" s="407">
        <f>+D126+D127+D128</f>
        <v>0</v>
      </c>
      <c r="E125" s="407">
        <f>+E126+E127+E128</f>
        <v>0</v>
      </c>
    </row>
    <row r="126" spans="1:5" ht="12" customHeight="1">
      <c r="A126" s="540" t="s">
        <v>64</v>
      </c>
      <c r="B126" s="370" t="s">
        <v>452</v>
      </c>
      <c r="C126" s="397"/>
      <c r="D126" s="397"/>
      <c r="E126" s="397"/>
    </row>
    <row r="127" spans="1:5" ht="12" customHeight="1">
      <c r="A127" s="540" t="s">
        <v>65</v>
      </c>
      <c r="B127" s="370" t="s">
        <v>453</v>
      </c>
      <c r="C127" s="397"/>
      <c r="D127" s="397"/>
      <c r="E127" s="397"/>
    </row>
    <row r="128" spans="1:5" ht="12" customHeight="1" thickBot="1">
      <c r="A128" s="549" t="s">
        <v>66</v>
      </c>
      <c r="B128" s="368" t="s">
        <v>454</v>
      </c>
      <c r="C128" s="397"/>
      <c r="D128" s="397"/>
      <c r="E128" s="397"/>
    </row>
    <row r="129" spans="1:5" ht="12" customHeight="1" thickBot="1">
      <c r="A129" s="386" t="s">
        <v>12</v>
      </c>
      <c r="B129" s="389" t="s">
        <v>455</v>
      </c>
      <c r="C129" s="407">
        <f>+C130+C131+C132+C133</f>
        <v>0</v>
      </c>
      <c r="D129" s="407">
        <f>+D130+D131+D132+D133</f>
        <v>0</v>
      </c>
      <c r="E129" s="407">
        <f>+E130+E131+E132+E133</f>
        <v>0</v>
      </c>
    </row>
    <row r="130" spans="1:5" ht="12" customHeight="1">
      <c r="A130" s="540" t="s">
        <v>67</v>
      </c>
      <c r="B130" s="370" t="s">
        <v>456</v>
      </c>
      <c r="C130" s="397"/>
      <c r="D130" s="397"/>
      <c r="E130" s="397"/>
    </row>
    <row r="131" spans="1:5" ht="12" customHeight="1">
      <c r="A131" s="540" t="s">
        <v>68</v>
      </c>
      <c r="B131" s="370" t="s">
        <v>457</v>
      </c>
      <c r="C131" s="397"/>
      <c r="D131" s="397"/>
      <c r="E131" s="397"/>
    </row>
    <row r="132" spans="1:5" ht="12" customHeight="1">
      <c r="A132" s="540" t="s">
        <v>352</v>
      </c>
      <c r="B132" s="370" t="s">
        <v>458</v>
      </c>
      <c r="C132" s="397"/>
      <c r="D132" s="397"/>
      <c r="E132" s="397"/>
    </row>
    <row r="133" spans="1:5" s="344" customFormat="1" ht="12" customHeight="1" thickBot="1">
      <c r="A133" s="549" t="s">
        <v>354</v>
      </c>
      <c r="B133" s="368" t="s">
        <v>459</v>
      </c>
      <c r="C133" s="397"/>
      <c r="D133" s="397"/>
      <c r="E133" s="397"/>
    </row>
    <row r="134" spans="1:11" ht="13.5" thickBot="1">
      <c r="A134" s="386" t="s">
        <v>13</v>
      </c>
      <c r="B134" s="389" t="s">
        <v>638</v>
      </c>
      <c r="C134" s="524">
        <f>+C135+C136+C138+C139+C137</f>
        <v>0</v>
      </c>
      <c r="D134" s="524">
        <f>+D135+D136+D138+D139+D137</f>
        <v>0</v>
      </c>
      <c r="E134" s="524">
        <f>+E135+E136+E138+E139+E137</f>
        <v>0</v>
      </c>
      <c r="K134" s="503"/>
    </row>
    <row r="135" spans="1:5" ht="12.75">
      <c r="A135" s="540" t="s">
        <v>69</v>
      </c>
      <c r="B135" s="370" t="s">
        <v>461</v>
      </c>
      <c r="C135" s="397"/>
      <c r="D135" s="397"/>
      <c r="E135" s="397"/>
    </row>
    <row r="136" spans="1:5" ht="12" customHeight="1">
      <c r="A136" s="540" t="s">
        <v>70</v>
      </c>
      <c r="B136" s="370" t="s">
        <v>462</v>
      </c>
      <c r="C136" s="397"/>
      <c r="D136" s="397"/>
      <c r="E136" s="397"/>
    </row>
    <row r="137" spans="1:5" ht="12" customHeight="1">
      <c r="A137" s="540" t="s">
        <v>361</v>
      </c>
      <c r="B137" s="370" t="s">
        <v>637</v>
      </c>
      <c r="C137" s="397"/>
      <c r="D137" s="397"/>
      <c r="E137" s="397"/>
    </row>
    <row r="138" spans="1:5" s="344" customFormat="1" ht="12" customHeight="1">
      <c r="A138" s="540" t="s">
        <v>363</v>
      </c>
      <c r="B138" s="370" t="s">
        <v>463</v>
      </c>
      <c r="C138" s="397"/>
      <c r="D138" s="397"/>
      <c r="E138" s="397"/>
    </row>
    <row r="139" spans="1:5" s="344" customFormat="1" ht="12" customHeight="1" thickBot="1">
      <c r="A139" s="549" t="s">
        <v>636</v>
      </c>
      <c r="B139" s="368" t="s">
        <v>464</v>
      </c>
      <c r="C139" s="397"/>
      <c r="D139" s="397"/>
      <c r="E139" s="397"/>
    </row>
    <row r="140" spans="1:5" s="344" customFormat="1" ht="12" customHeight="1" thickBot="1">
      <c r="A140" s="386" t="s">
        <v>14</v>
      </c>
      <c r="B140" s="389" t="s">
        <v>520</v>
      </c>
      <c r="C140" s="526">
        <f>+C141+C142+C143+C144</f>
        <v>0</v>
      </c>
      <c r="D140" s="526">
        <f>+D141+D142+D143+D144</f>
        <v>0</v>
      </c>
      <c r="E140" s="526">
        <f>+E141+E142+E143+E144</f>
        <v>0</v>
      </c>
    </row>
    <row r="141" spans="1:5" s="344" customFormat="1" ht="12" customHeight="1">
      <c r="A141" s="540" t="s">
        <v>129</v>
      </c>
      <c r="B141" s="370" t="s">
        <v>466</v>
      </c>
      <c r="C141" s="397"/>
      <c r="D141" s="397"/>
      <c r="E141" s="397"/>
    </row>
    <row r="142" spans="1:5" s="344" customFormat="1" ht="12" customHeight="1">
      <c r="A142" s="540" t="s">
        <v>130</v>
      </c>
      <c r="B142" s="370" t="s">
        <v>467</v>
      </c>
      <c r="C142" s="397"/>
      <c r="D142" s="397"/>
      <c r="E142" s="397"/>
    </row>
    <row r="143" spans="1:5" s="344" customFormat="1" ht="12" customHeight="1">
      <c r="A143" s="540" t="s">
        <v>155</v>
      </c>
      <c r="B143" s="370" t="s">
        <v>468</v>
      </c>
      <c r="C143" s="397"/>
      <c r="D143" s="397"/>
      <c r="E143" s="397"/>
    </row>
    <row r="144" spans="1:5" ht="12.75" customHeight="1" thickBot="1">
      <c r="A144" s="540" t="s">
        <v>369</v>
      </c>
      <c r="B144" s="370" t="s">
        <v>469</v>
      </c>
      <c r="C144" s="397"/>
      <c r="D144" s="397"/>
      <c r="E144" s="397"/>
    </row>
    <row r="145" spans="1:5" ht="12" customHeight="1" thickBot="1">
      <c r="A145" s="386" t="s">
        <v>15</v>
      </c>
      <c r="B145" s="389" t="s">
        <v>470</v>
      </c>
      <c r="C145" s="539">
        <f>+C125+C129+C134+C140</f>
        <v>0</v>
      </c>
      <c r="D145" s="539">
        <f>+D125+D129+D134+D140</f>
        <v>0</v>
      </c>
      <c r="E145" s="539">
        <f>+E125+E129+E134+E140</f>
        <v>0</v>
      </c>
    </row>
    <row r="146" spans="1:5" ht="15" customHeight="1" thickBot="1">
      <c r="A146" s="551" t="s">
        <v>16</v>
      </c>
      <c r="B146" s="409" t="s">
        <v>471</v>
      </c>
      <c r="C146" s="539">
        <f>+C124+C145</f>
        <v>0</v>
      </c>
      <c r="D146" s="539">
        <f>+D124+D145</f>
        <v>0</v>
      </c>
      <c r="E146" s="539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59" t="s">
        <v>701</v>
      </c>
      <c r="B148" s="660"/>
      <c r="C148" s="114"/>
      <c r="D148" s="115"/>
      <c r="E148" s="112"/>
    </row>
    <row r="149" spans="1:5" ht="14.25" customHeight="1" thickBot="1">
      <c r="A149" s="661" t="s">
        <v>700</v>
      </c>
      <c r="B149" s="662"/>
      <c r="C149" s="114"/>
      <c r="D149" s="115"/>
      <c r="E149" s="112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G150" sqref="G150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3" customWidth="1"/>
  </cols>
  <sheetData>
    <row r="1" spans="1:5" s="507" customFormat="1" ht="16.5" customHeight="1" thickBot="1">
      <c r="A1" s="506"/>
      <c r="B1" s="508"/>
      <c r="C1" s="553"/>
      <c r="D1" s="518"/>
      <c r="E1" s="553" t="e">
        <f>+CONCATENATE("6.4. melléklet a ……/",LEFT(#REF!,4)+1,". (……) önkormányzati rendelethez")</f>
        <v>#REF!</v>
      </c>
    </row>
    <row r="2" spans="1:5" s="554" customFormat="1" ht="15.75" customHeight="1">
      <c r="A2" s="534" t="s">
        <v>52</v>
      </c>
      <c r="B2" s="709" t="s">
        <v>150</v>
      </c>
      <c r="C2" s="710"/>
      <c r="D2" s="711"/>
      <c r="E2" s="527" t="s">
        <v>41</v>
      </c>
    </row>
    <row r="3" spans="1:5" s="554" customFormat="1" ht="24.75" thickBot="1">
      <c r="A3" s="552" t="s">
        <v>515</v>
      </c>
      <c r="B3" s="712" t="s">
        <v>641</v>
      </c>
      <c r="C3" s="713"/>
      <c r="D3" s="714"/>
      <c r="E3" s="502" t="s">
        <v>50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56" customFormat="1" ht="12" customHeight="1" thickBot="1">
      <c r="A8" s="386" t="s">
        <v>7</v>
      </c>
      <c r="B8" s="382" t="s">
        <v>310</v>
      </c>
      <c r="C8" s="413">
        <f>SUM(C9:C14)</f>
        <v>0</v>
      </c>
      <c r="D8" s="413">
        <f>SUM(D9:D14)</f>
        <v>0</v>
      </c>
      <c r="E8" s="396">
        <f>SUM(E9:E14)</f>
        <v>0</v>
      </c>
    </row>
    <row r="9" spans="1:5" s="530" customFormat="1" ht="12" customHeight="1">
      <c r="A9" s="540" t="s">
        <v>71</v>
      </c>
      <c r="B9" s="424" t="s">
        <v>311</v>
      </c>
      <c r="C9" s="415"/>
      <c r="D9" s="415"/>
      <c r="E9" s="398"/>
    </row>
    <row r="10" spans="1:5" s="557" customFormat="1" ht="12" customHeight="1">
      <c r="A10" s="541" t="s">
        <v>72</v>
      </c>
      <c r="B10" s="425" t="s">
        <v>312</v>
      </c>
      <c r="C10" s="414"/>
      <c r="D10" s="414"/>
      <c r="E10" s="397"/>
    </row>
    <row r="11" spans="1:5" s="557" customFormat="1" ht="12" customHeight="1">
      <c r="A11" s="541" t="s">
        <v>73</v>
      </c>
      <c r="B11" s="425" t="s">
        <v>313</v>
      </c>
      <c r="C11" s="414"/>
      <c r="D11" s="414"/>
      <c r="E11" s="397"/>
    </row>
    <row r="12" spans="1:5" s="557" customFormat="1" ht="12" customHeight="1">
      <c r="A12" s="541" t="s">
        <v>74</v>
      </c>
      <c r="B12" s="425" t="s">
        <v>314</v>
      </c>
      <c r="C12" s="414"/>
      <c r="D12" s="414"/>
      <c r="E12" s="397"/>
    </row>
    <row r="13" spans="1:5" s="557" customFormat="1" ht="12" customHeight="1">
      <c r="A13" s="541" t="s">
        <v>107</v>
      </c>
      <c r="B13" s="425" t="s">
        <v>315</v>
      </c>
      <c r="C13" s="414"/>
      <c r="D13" s="414"/>
      <c r="E13" s="397"/>
    </row>
    <row r="14" spans="1:5" s="530" customFormat="1" ht="12" customHeight="1" thickBot="1">
      <c r="A14" s="542" t="s">
        <v>75</v>
      </c>
      <c r="B14" s="426" t="s">
        <v>316</v>
      </c>
      <c r="C14" s="416"/>
      <c r="D14" s="416"/>
      <c r="E14" s="399"/>
    </row>
    <row r="15" spans="1:5" s="530" customFormat="1" ht="12" customHeight="1" thickBot="1">
      <c r="A15" s="386" t="s">
        <v>8</v>
      </c>
      <c r="B15" s="403" t="s">
        <v>317</v>
      </c>
      <c r="C15" s="413">
        <f>SUM(C16:C20)</f>
        <v>0</v>
      </c>
      <c r="D15" s="413">
        <f>SUM(D16:D20)</f>
        <v>0</v>
      </c>
      <c r="E15" s="396">
        <f>SUM(E16:E20)</f>
        <v>0</v>
      </c>
    </row>
    <row r="16" spans="1:5" s="530" customFormat="1" ht="12" customHeight="1">
      <c r="A16" s="540" t="s">
        <v>77</v>
      </c>
      <c r="B16" s="424" t="s">
        <v>318</v>
      </c>
      <c r="C16" s="415"/>
      <c r="D16" s="415"/>
      <c r="E16" s="398"/>
    </row>
    <row r="17" spans="1:5" s="530" customFormat="1" ht="12" customHeight="1">
      <c r="A17" s="541" t="s">
        <v>78</v>
      </c>
      <c r="B17" s="425" t="s">
        <v>319</v>
      </c>
      <c r="C17" s="414"/>
      <c r="D17" s="414"/>
      <c r="E17" s="397"/>
    </row>
    <row r="18" spans="1:5" s="530" customFormat="1" ht="12" customHeight="1">
      <c r="A18" s="541" t="s">
        <v>79</v>
      </c>
      <c r="B18" s="425" t="s">
        <v>320</v>
      </c>
      <c r="C18" s="414"/>
      <c r="D18" s="414"/>
      <c r="E18" s="397"/>
    </row>
    <row r="19" spans="1:5" s="530" customFormat="1" ht="12" customHeight="1">
      <c r="A19" s="541" t="s">
        <v>80</v>
      </c>
      <c r="B19" s="425" t="s">
        <v>321</v>
      </c>
      <c r="C19" s="414"/>
      <c r="D19" s="414"/>
      <c r="E19" s="397"/>
    </row>
    <row r="20" spans="1:5" s="530" customFormat="1" ht="12" customHeight="1">
      <c r="A20" s="541" t="s">
        <v>81</v>
      </c>
      <c r="B20" s="425" t="s">
        <v>322</v>
      </c>
      <c r="C20" s="414"/>
      <c r="D20" s="414"/>
      <c r="E20" s="397"/>
    </row>
    <row r="21" spans="1:5" s="557" customFormat="1" ht="12" customHeight="1" thickBot="1">
      <c r="A21" s="542" t="s">
        <v>88</v>
      </c>
      <c r="B21" s="426" t="s">
        <v>323</v>
      </c>
      <c r="C21" s="416"/>
      <c r="D21" s="416"/>
      <c r="E21" s="399"/>
    </row>
    <row r="22" spans="1:5" s="557" customFormat="1" ht="12" customHeight="1" thickBot="1">
      <c r="A22" s="386" t="s">
        <v>9</v>
      </c>
      <c r="B22" s="382" t="s">
        <v>324</v>
      </c>
      <c r="C22" s="413">
        <f>SUM(C23:C27)</f>
        <v>0</v>
      </c>
      <c r="D22" s="413">
        <f>SUM(D23:D27)</f>
        <v>0</v>
      </c>
      <c r="E22" s="396">
        <f>SUM(E23:E27)</f>
        <v>0</v>
      </c>
    </row>
    <row r="23" spans="1:5" s="557" customFormat="1" ht="12" customHeight="1">
      <c r="A23" s="540" t="s">
        <v>60</v>
      </c>
      <c r="B23" s="424" t="s">
        <v>325</v>
      </c>
      <c r="C23" s="415"/>
      <c r="D23" s="415"/>
      <c r="E23" s="398"/>
    </row>
    <row r="24" spans="1:5" s="530" customFormat="1" ht="12" customHeight="1">
      <c r="A24" s="541" t="s">
        <v>61</v>
      </c>
      <c r="B24" s="425" t="s">
        <v>326</v>
      </c>
      <c r="C24" s="414"/>
      <c r="D24" s="414"/>
      <c r="E24" s="397"/>
    </row>
    <row r="25" spans="1:5" s="557" customFormat="1" ht="12" customHeight="1">
      <c r="A25" s="541" t="s">
        <v>62</v>
      </c>
      <c r="B25" s="425" t="s">
        <v>327</v>
      </c>
      <c r="C25" s="414"/>
      <c r="D25" s="414"/>
      <c r="E25" s="397"/>
    </row>
    <row r="26" spans="1:5" s="557" customFormat="1" ht="12" customHeight="1">
      <c r="A26" s="541" t="s">
        <v>63</v>
      </c>
      <c r="B26" s="425" t="s">
        <v>328</v>
      </c>
      <c r="C26" s="414"/>
      <c r="D26" s="414"/>
      <c r="E26" s="397"/>
    </row>
    <row r="27" spans="1:5" s="557" customFormat="1" ht="12" customHeight="1">
      <c r="A27" s="541" t="s">
        <v>119</v>
      </c>
      <c r="B27" s="425" t="s">
        <v>329</v>
      </c>
      <c r="C27" s="414"/>
      <c r="D27" s="414"/>
      <c r="E27" s="397"/>
    </row>
    <row r="28" spans="1:5" s="557" customFormat="1" ht="12" customHeight="1" thickBot="1">
      <c r="A28" s="542" t="s">
        <v>120</v>
      </c>
      <c r="B28" s="426" t="s">
        <v>330</v>
      </c>
      <c r="C28" s="416"/>
      <c r="D28" s="416"/>
      <c r="E28" s="399"/>
    </row>
    <row r="29" spans="1:5" s="557" customFormat="1" ht="12" customHeight="1" thickBot="1">
      <c r="A29" s="386" t="s">
        <v>121</v>
      </c>
      <c r="B29" s="382" t="s">
        <v>690</v>
      </c>
      <c r="C29" s="419">
        <f>SUM(C30:C35)</f>
        <v>0</v>
      </c>
      <c r="D29" s="419">
        <f>SUM(D30:D35)</f>
        <v>0</v>
      </c>
      <c r="E29" s="432">
        <f>SUM(E30:E35)</f>
        <v>0</v>
      </c>
    </row>
    <row r="30" spans="1:5" s="557" customFormat="1" ht="12" customHeight="1">
      <c r="A30" s="540" t="s">
        <v>331</v>
      </c>
      <c r="B30" s="424" t="s">
        <v>694</v>
      </c>
      <c r="C30" s="415"/>
      <c r="D30" s="415">
        <f>+D31+D32</f>
        <v>0</v>
      </c>
      <c r="E30" s="398">
        <f>+E31+E32</f>
        <v>0</v>
      </c>
    </row>
    <row r="31" spans="1:5" s="557" customFormat="1" ht="12" customHeight="1">
      <c r="A31" s="541" t="s">
        <v>332</v>
      </c>
      <c r="B31" s="425" t="s">
        <v>695</v>
      </c>
      <c r="C31" s="414"/>
      <c r="D31" s="414"/>
      <c r="E31" s="397"/>
    </row>
    <row r="32" spans="1:5" s="557" customFormat="1" ht="12" customHeight="1">
      <c r="A32" s="541" t="s">
        <v>333</v>
      </c>
      <c r="B32" s="425" t="s">
        <v>696</v>
      </c>
      <c r="C32" s="414"/>
      <c r="D32" s="414"/>
      <c r="E32" s="397"/>
    </row>
    <row r="33" spans="1:5" s="557" customFormat="1" ht="12" customHeight="1">
      <c r="A33" s="541" t="s">
        <v>691</v>
      </c>
      <c r="B33" s="425" t="s">
        <v>697</v>
      </c>
      <c r="C33" s="414"/>
      <c r="D33" s="414"/>
      <c r="E33" s="397"/>
    </row>
    <row r="34" spans="1:5" s="557" customFormat="1" ht="12" customHeight="1">
      <c r="A34" s="541" t="s">
        <v>692</v>
      </c>
      <c r="B34" s="425" t="s">
        <v>334</v>
      </c>
      <c r="C34" s="414"/>
      <c r="D34" s="414"/>
      <c r="E34" s="397"/>
    </row>
    <row r="35" spans="1:5" s="557" customFormat="1" ht="12" customHeight="1" thickBot="1">
      <c r="A35" s="542" t="s">
        <v>693</v>
      </c>
      <c r="B35" s="405" t="s">
        <v>335</v>
      </c>
      <c r="C35" s="416"/>
      <c r="D35" s="416"/>
      <c r="E35" s="399"/>
    </row>
    <row r="36" spans="1:5" s="557" customFormat="1" ht="12" customHeight="1" thickBot="1">
      <c r="A36" s="386" t="s">
        <v>11</v>
      </c>
      <c r="B36" s="382" t="s">
        <v>336</v>
      </c>
      <c r="C36" s="413">
        <f>SUM(C37:C46)</f>
        <v>0</v>
      </c>
      <c r="D36" s="413">
        <f>SUM(D37:D46)</f>
        <v>0</v>
      </c>
      <c r="E36" s="396">
        <f>SUM(E37:E46)</f>
        <v>0</v>
      </c>
    </row>
    <row r="37" spans="1:5" s="557" customFormat="1" ht="12" customHeight="1">
      <c r="A37" s="540" t="s">
        <v>64</v>
      </c>
      <c r="B37" s="424" t="s">
        <v>337</v>
      </c>
      <c r="C37" s="415"/>
      <c r="D37" s="415"/>
      <c r="E37" s="398"/>
    </row>
    <row r="38" spans="1:5" s="557" customFormat="1" ht="12" customHeight="1">
      <c r="A38" s="541" t="s">
        <v>65</v>
      </c>
      <c r="B38" s="425" t="s">
        <v>338</v>
      </c>
      <c r="C38" s="414"/>
      <c r="D38" s="414"/>
      <c r="E38" s="397"/>
    </row>
    <row r="39" spans="1:5" s="557" customFormat="1" ht="12" customHeight="1">
      <c r="A39" s="541" t="s">
        <v>66</v>
      </c>
      <c r="B39" s="425" t="s">
        <v>339</v>
      </c>
      <c r="C39" s="414"/>
      <c r="D39" s="414"/>
      <c r="E39" s="397"/>
    </row>
    <row r="40" spans="1:5" s="557" customFormat="1" ht="12" customHeight="1">
      <c r="A40" s="541" t="s">
        <v>123</v>
      </c>
      <c r="B40" s="425" t="s">
        <v>340</v>
      </c>
      <c r="C40" s="414"/>
      <c r="D40" s="414"/>
      <c r="E40" s="397"/>
    </row>
    <row r="41" spans="1:5" s="557" customFormat="1" ht="12" customHeight="1">
      <c r="A41" s="541" t="s">
        <v>124</v>
      </c>
      <c r="B41" s="425" t="s">
        <v>341</v>
      </c>
      <c r="C41" s="414"/>
      <c r="D41" s="414"/>
      <c r="E41" s="397"/>
    </row>
    <row r="42" spans="1:5" s="557" customFormat="1" ht="12" customHeight="1">
      <c r="A42" s="541" t="s">
        <v>125</v>
      </c>
      <c r="B42" s="425" t="s">
        <v>342</v>
      </c>
      <c r="C42" s="414"/>
      <c r="D42" s="414"/>
      <c r="E42" s="397"/>
    </row>
    <row r="43" spans="1:5" s="557" customFormat="1" ht="12" customHeight="1">
      <c r="A43" s="541" t="s">
        <v>126</v>
      </c>
      <c r="B43" s="425" t="s">
        <v>343</v>
      </c>
      <c r="C43" s="414"/>
      <c r="D43" s="414"/>
      <c r="E43" s="397"/>
    </row>
    <row r="44" spans="1:5" s="557" customFormat="1" ht="12" customHeight="1">
      <c r="A44" s="541" t="s">
        <v>127</v>
      </c>
      <c r="B44" s="425" t="s">
        <v>344</v>
      </c>
      <c r="C44" s="414"/>
      <c r="D44" s="414"/>
      <c r="E44" s="397"/>
    </row>
    <row r="45" spans="1:5" s="557" customFormat="1" ht="12" customHeight="1">
      <c r="A45" s="541" t="s">
        <v>345</v>
      </c>
      <c r="B45" s="425" t="s">
        <v>346</v>
      </c>
      <c r="C45" s="417"/>
      <c r="D45" s="417"/>
      <c r="E45" s="400"/>
    </row>
    <row r="46" spans="1:5" s="530" customFormat="1" ht="12" customHeight="1" thickBot="1">
      <c r="A46" s="542" t="s">
        <v>347</v>
      </c>
      <c r="B46" s="426" t="s">
        <v>348</v>
      </c>
      <c r="C46" s="418"/>
      <c r="D46" s="418"/>
      <c r="E46" s="401"/>
    </row>
    <row r="47" spans="1:5" s="557" customFormat="1" ht="12" customHeight="1" thickBot="1">
      <c r="A47" s="386" t="s">
        <v>12</v>
      </c>
      <c r="B47" s="382" t="s">
        <v>349</v>
      </c>
      <c r="C47" s="413">
        <f>SUM(C48:C52)</f>
        <v>0</v>
      </c>
      <c r="D47" s="413">
        <f>SUM(D48:D52)</f>
        <v>0</v>
      </c>
      <c r="E47" s="396">
        <f>SUM(E48:E52)</f>
        <v>0</v>
      </c>
    </row>
    <row r="48" spans="1:5" s="557" customFormat="1" ht="12" customHeight="1">
      <c r="A48" s="540" t="s">
        <v>67</v>
      </c>
      <c r="B48" s="424" t="s">
        <v>350</v>
      </c>
      <c r="C48" s="434"/>
      <c r="D48" s="434"/>
      <c r="E48" s="402"/>
    </row>
    <row r="49" spans="1:5" s="557" customFormat="1" ht="12" customHeight="1">
      <c r="A49" s="541" t="s">
        <v>68</v>
      </c>
      <c r="B49" s="425" t="s">
        <v>351</v>
      </c>
      <c r="C49" s="417"/>
      <c r="D49" s="417"/>
      <c r="E49" s="400"/>
    </row>
    <row r="50" spans="1:5" s="557" customFormat="1" ht="12" customHeight="1">
      <c r="A50" s="541" t="s">
        <v>352</v>
      </c>
      <c r="B50" s="425" t="s">
        <v>353</v>
      </c>
      <c r="C50" s="417"/>
      <c r="D50" s="417"/>
      <c r="E50" s="400"/>
    </row>
    <row r="51" spans="1:5" s="557" customFormat="1" ht="12" customHeight="1">
      <c r="A51" s="541" t="s">
        <v>354</v>
      </c>
      <c r="B51" s="425" t="s">
        <v>355</v>
      </c>
      <c r="C51" s="417"/>
      <c r="D51" s="417"/>
      <c r="E51" s="400"/>
    </row>
    <row r="52" spans="1:5" s="557" customFormat="1" ht="12" customHeight="1" thickBot="1">
      <c r="A52" s="542" t="s">
        <v>356</v>
      </c>
      <c r="B52" s="426" t="s">
        <v>357</v>
      </c>
      <c r="C52" s="418"/>
      <c r="D52" s="418"/>
      <c r="E52" s="401"/>
    </row>
    <row r="53" spans="1:5" s="557" customFormat="1" ht="12" customHeight="1" thickBot="1">
      <c r="A53" s="386" t="s">
        <v>128</v>
      </c>
      <c r="B53" s="382" t="s">
        <v>358</v>
      </c>
      <c r="C53" s="413">
        <f>SUM(C54:C56)</f>
        <v>0</v>
      </c>
      <c r="D53" s="413">
        <f>SUM(D54:D56)</f>
        <v>0</v>
      </c>
      <c r="E53" s="396">
        <f>SUM(E54:E56)</f>
        <v>0</v>
      </c>
    </row>
    <row r="54" spans="1:5" s="530" customFormat="1" ht="12" customHeight="1">
      <c r="A54" s="540" t="s">
        <v>69</v>
      </c>
      <c r="B54" s="424" t="s">
        <v>359</v>
      </c>
      <c r="C54" s="415"/>
      <c r="D54" s="415"/>
      <c r="E54" s="398"/>
    </row>
    <row r="55" spans="1:5" s="530" customFormat="1" ht="12" customHeight="1">
      <c r="A55" s="541" t="s">
        <v>70</v>
      </c>
      <c r="B55" s="425" t="s">
        <v>360</v>
      </c>
      <c r="C55" s="414"/>
      <c r="D55" s="414"/>
      <c r="E55" s="397"/>
    </row>
    <row r="56" spans="1:5" s="530" customFormat="1" ht="12" customHeight="1">
      <c r="A56" s="541" t="s">
        <v>361</v>
      </c>
      <c r="B56" s="425" t="s">
        <v>362</v>
      </c>
      <c r="C56" s="414"/>
      <c r="D56" s="414"/>
      <c r="E56" s="397"/>
    </row>
    <row r="57" spans="1:5" s="530" customFormat="1" ht="12" customHeight="1" thickBot="1">
      <c r="A57" s="542" t="s">
        <v>363</v>
      </c>
      <c r="B57" s="426" t="s">
        <v>364</v>
      </c>
      <c r="C57" s="416"/>
      <c r="D57" s="416"/>
      <c r="E57" s="399"/>
    </row>
    <row r="58" spans="1:5" s="557" customFormat="1" ht="12" customHeight="1" thickBot="1">
      <c r="A58" s="386" t="s">
        <v>14</v>
      </c>
      <c r="B58" s="403" t="s">
        <v>365</v>
      </c>
      <c r="C58" s="413">
        <f>SUM(C59:C61)</f>
        <v>0</v>
      </c>
      <c r="D58" s="413">
        <f>SUM(D59:D61)</f>
        <v>0</v>
      </c>
      <c r="E58" s="396">
        <f>SUM(E59:E61)</f>
        <v>0</v>
      </c>
    </row>
    <row r="59" spans="1:5" s="557" customFormat="1" ht="12" customHeight="1">
      <c r="A59" s="540" t="s">
        <v>129</v>
      </c>
      <c r="B59" s="424" t="s">
        <v>366</v>
      </c>
      <c r="C59" s="417"/>
      <c r="D59" s="417"/>
      <c r="E59" s="400"/>
    </row>
    <row r="60" spans="1:5" s="557" customFormat="1" ht="12" customHeight="1">
      <c r="A60" s="541" t="s">
        <v>130</v>
      </c>
      <c r="B60" s="425" t="s">
        <v>518</v>
      </c>
      <c r="C60" s="417"/>
      <c r="D60" s="417"/>
      <c r="E60" s="400"/>
    </row>
    <row r="61" spans="1:5" s="557" customFormat="1" ht="12" customHeight="1">
      <c r="A61" s="541" t="s">
        <v>155</v>
      </c>
      <c r="B61" s="425" t="s">
        <v>368</v>
      </c>
      <c r="C61" s="417"/>
      <c r="D61" s="417"/>
      <c r="E61" s="400"/>
    </row>
    <row r="62" spans="1:5" s="557" customFormat="1" ht="12" customHeight="1" thickBot="1">
      <c r="A62" s="542" t="s">
        <v>369</v>
      </c>
      <c r="B62" s="426" t="s">
        <v>370</v>
      </c>
      <c r="C62" s="417"/>
      <c r="D62" s="417"/>
      <c r="E62" s="400"/>
    </row>
    <row r="63" spans="1:5" s="557" customFormat="1" ht="12" customHeight="1" thickBot="1">
      <c r="A63" s="386" t="s">
        <v>15</v>
      </c>
      <c r="B63" s="382" t="s">
        <v>371</v>
      </c>
      <c r="C63" s="419">
        <f>+C8+C15+C22+C29+C36+C47+C53+C58</f>
        <v>0</v>
      </c>
      <c r="D63" s="419">
        <f>+D8+D15+D22+D29+D36+D47+D53+D58</f>
        <v>0</v>
      </c>
      <c r="E63" s="432">
        <f>+E8+E15+E22+E29+E36+E47+E53+E58</f>
        <v>0</v>
      </c>
    </row>
    <row r="64" spans="1:5" s="557" customFormat="1" ht="12" customHeight="1" thickBot="1">
      <c r="A64" s="543" t="s">
        <v>516</v>
      </c>
      <c r="B64" s="403" t="s">
        <v>373</v>
      </c>
      <c r="C64" s="413">
        <f>SUM(C65:C67)</f>
        <v>0</v>
      </c>
      <c r="D64" s="413">
        <f>SUM(D65:D67)</f>
        <v>0</v>
      </c>
      <c r="E64" s="396">
        <f>SUM(E65:E67)</f>
        <v>0</v>
      </c>
    </row>
    <row r="65" spans="1:5" s="557" customFormat="1" ht="12" customHeight="1">
      <c r="A65" s="540" t="s">
        <v>374</v>
      </c>
      <c r="B65" s="424" t="s">
        <v>375</v>
      </c>
      <c r="C65" s="417"/>
      <c r="D65" s="417"/>
      <c r="E65" s="400"/>
    </row>
    <row r="66" spans="1:5" s="557" customFormat="1" ht="12" customHeight="1">
      <c r="A66" s="541" t="s">
        <v>376</v>
      </c>
      <c r="B66" s="425" t="s">
        <v>377</v>
      </c>
      <c r="C66" s="417"/>
      <c r="D66" s="417"/>
      <c r="E66" s="400"/>
    </row>
    <row r="67" spans="1:5" s="557" customFormat="1" ht="12" customHeight="1" thickBot="1">
      <c r="A67" s="542" t="s">
        <v>378</v>
      </c>
      <c r="B67" s="536" t="s">
        <v>379</v>
      </c>
      <c r="C67" s="417"/>
      <c r="D67" s="417"/>
      <c r="E67" s="400"/>
    </row>
    <row r="68" spans="1:5" s="557" customFormat="1" ht="12" customHeight="1" thickBot="1">
      <c r="A68" s="543" t="s">
        <v>380</v>
      </c>
      <c r="B68" s="403" t="s">
        <v>381</v>
      </c>
      <c r="C68" s="413">
        <f>SUM(C69:C72)</f>
        <v>0</v>
      </c>
      <c r="D68" s="413">
        <f>SUM(D69:D72)</f>
        <v>0</v>
      </c>
      <c r="E68" s="396">
        <f>SUM(E69:E72)</f>
        <v>0</v>
      </c>
    </row>
    <row r="69" spans="1:5" s="557" customFormat="1" ht="12" customHeight="1">
      <c r="A69" s="540" t="s">
        <v>108</v>
      </c>
      <c r="B69" s="424" t="s">
        <v>382</v>
      </c>
      <c r="C69" s="417"/>
      <c r="D69" s="417"/>
      <c r="E69" s="400"/>
    </row>
    <row r="70" spans="1:5" s="557" customFormat="1" ht="12" customHeight="1">
      <c r="A70" s="541" t="s">
        <v>109</v>
      </c>
      <c r="B70" s="425" t="s">
        <v>383</v>
      </c>
      <c r="C70" s="417"/>
      <c r="D70" s="417"/>
      <c r="E70" s="400"/>
    </row>
    <row r="71" spans="1:5" s="557" customFormat="1" ht="12" customHeight="1">
      <c r="A71" s="541" t="s">
        <v>384</v>
      </c>
      <c r="B71" s="425" t="s">
        <v>385</v>
      </c>
      <c r="C71" s="417"/>
      <c r="D71" s="417"/>
      <c r="E71" s="400"/>
    </row>
    <row r="72" spans="1:5" s="557" customFormat="1" ht="12" customHeight="1" thickBot="1">
      <c r="A72" s="542" t="s">
        <v>386</v>
      </c>
      <c r="B72" s="426" t="s">
        <v>387</v>
      </c>
      <c r="C72" s="417"/>
      <c r="D72" s="417"/>
      <c r="E72" s="400"/>
    </row>
    <row r="73" spans="1:5" s="557" customFormat="1" ht="12" customHeight="1" thickBot="1">
      <c r="A73" s="543" t="s">
        <v>388</v>
      </c>
      <c r="B73" s="403" t="s">
        <v>389</v>
      </c>
      <c r="C73" s="413">
        <f>SUM(C74:C75)</f>
        <v>0</v>
      </c>
      <c r="D73" s="413">
        <f>SUM(D74:D75)</f>
        <v>0</v>
      </c>
      <c r="E73" s="396">
        <f>SUM(E74:E75)</f>
        <v>0</v>
      </c>
    </row>
    <row r="74" spans="1:5" s="557" customFormat="1" ht="12" customHeight="1">
      <c r="A74" s="540" t="s">
        <v>390</v>
      </c>
      <c r="B74" s="424" t="s">
        <v>391</v>
      </c>
      <c r="C74" s="417"/>
      <c r="D74" s="417"/>
      <c r="E74" s="400"/>
    </row>
    <row r="75" spans="1:5" s="557" customFormat="1" ht="12" customHeight="1" thickBot="1">
      <c r="A75" s="542" t="s">
        <v>392</v>
      </c>
      <c r="B75" s="426" t="s">
        <v>393</v>
      </c>
      <c r="C75" s="417"/>
      <c r="D75" s="417"/>
      <c r="E75" s="400"/>
    </row>
    <row r="76" spans="1:5" s="557" customFormat="1" ht="12" customHeight="1" thickBot="1">
      <c r="A76" s="543" t="s">
        <v>394</v>
      </c>
      <c r="B76" s="403" t="s">
        <v>395</v>
      </c>
      <c r="C76" s="413">
        <f>SUM(C77:C79)</f>
        <v>0</v>
      </c>
      <c r="D76" s="413">
        <f>SUM(D77:D79)</f>
        <v>0</v>
      </c>
      <c r="E76" s="396">
        <f>SUM(E77:E79)</f>
        <v>0</v>
      </c>
    </row>
    <row r="77" spans="1:5" s="557" customFormat="1" ht="12" customHeight="1">
      <c r="A77" s="540" t="s">
        <v>396</v>
      </c>
      <c r="B77" s="424" t="s">
        <v>397</v>
      </c>
      <c r="C77" s="417"/>
      <c r="D77" s="417"/>
      <c r="E77" s="400"/>
    </row>
    <row r="78" spans="1:5" s="557" customFormat="1" ht="12" customHeight="1">
      <c r="A78" s="541" t="s">
        <v>398</v>
      </c>
      <c r="B78" s="425" t="s">
        <v>399</v>
      </c>
      <c r="C78" s="417"/>
      <c r="D78" s="417"/>
      <c r="E78" s="400"/>
    </row>
    <row r="79" spans="1:5" s="557" customFormat="1" ht="12" customHeight="1" thickBot="1">
      <c r="A79" s="542" t="s">
        <v>400</v>
      </c>
      <c r="B79" s="426" t="s">
        <v>401</v>
      </c>
      <c r="C79" s="417"/>
      <c r="D79" s="417"/>
      <c r="E79" s="400"/>
    </row>
    <row r="80" spans="1:5" s="557" customFormat="1" ht="12" customHeight="1" thickBot="1">
      <c r="A80" s="543" t="s">
        <v>402</v>
      </c>
      <c r="B80" s="403" t="s">
        <v>403</v>
      </c>
      <c r="C80" s="413">
        <f>SUM(C81:C84)</f>
        <v>0</v>
      </c>
      <c r="D80" s="413">
        <f>SUM(D81:D84)</f>
        <v>0</v>
      </c>
      <c r="E80" s="396">
        <f>SUM(E81:E84)</f>
        <v>0</v>
      </c>
    </row>
    <row r="81" spans="1:5" s="557" customFormat="1" ht="12" customHeight="1">
      <c r="A81" s="544" t="s">
        <v>404</v>
      </c>
      <c r="B81" s="424" t="s">
        <v>405</v>
      </c>
      <c r="C81" s="417"/>
      <c r="D81" s="417"/>
      <c r="E81" s="400"/>
    </row>
    <row r="82" spans="1:5" s="557" customFormat="1" ht="12" customHeight="1">
      <c r="A82" s="545" t="s">
        <v>406</v>
      </c>
      <c r="B82" s="425" t="s">
        <v>407</v>
      </c>
      <c r="C82" s="417"/>
      <c r="D82" s="417"/>
      <c r="E82" s="400"/>
    </row>
    <row r="83" spans="1:5" s="557" customFormat="1" ht="12" customHeight="1">
      <c r="A83" s="545" t="s">
        <v>408</v>
      </c>
      <c r="B83" s="425" t="s">
        <v>409</v>
      </c>
      <c r="C83" s="417"/>
      <c r="D83" s="417"/>
      <c r="E83" s="400"/>
    </row>
    <row r="84" spans="1:5" s="557" customFormat="1" ht="12" customHeight="1" thickBot="1">
      <c r="A84" s="546" t="s">
        <v>410</v>
      </c>
      <c r="B84" s="426" t="s">
        <v>411</v>
      </c>
      <c r="C84" s="417"/>
      <c r="D84" s="417"/>
      <c r="E84" s="400"/>
    </row>
    <row r="85" spans="1:5" s="557" customFormat="1" ht="12" customHeight="1" thickBot="1">
      <c r="A85" s="543" t="s">
        <v>412</v>
      </c>
      <c r="B85" s="403" t="s">
        <v>413</v>
      </c>
      <c r="C85" s="438"/>
      <c r="D85" s="438"/>
      <c r="E85" s="439"/>
    </row>
    <row r="86" spans="1:5" s="557" customFormat="1" ht="12" customHeight="1" thickBot="1">
      <c r="A86" s="543" t="s">
        <v>414</v>
      </c>
      <c r="B86" s="537" t="s">
        <v>415</v>
      </c>
      <c r="C86" s="419">
        <f>+C64+C68+C73+C76+C80+C85</f>
        <v>0</v>
      </c>
      <c r="D86" s="419">
        <f>+D64+D68+D73+D76+D80+D85</f>
        <v>0</v>
      </c>
      <c r="E86" s="432">
        <f>+E64+E68+E73+E76+E80+E85</f>
        <v>0</v>
      </c>
    </row>
    <row r="87" spans="1:5" s="557" customFormat="1" ht="12" customHeight="1" thickBot="1">
      <c r="A87" s="547" t="s">
        <v>416</v>
      </c>
      <c r="B87" s="538" t="s">
        <v>517</v>
      </c>
      <c r="C87" s="419">
        <f>+C63+C86</f>
        <v>0</v>
      </c>
      <c r="D87" s="419">
        <f>+D63+D86</f>
        <v>0</v>
      </c>
      <c r="E87" s="432">
        <f>+E63+E86</f>
        <v>0</v>
      </c>
    </row>
    <row r="88" spans="1:5" s="557" customFormat="1" ht="15" customHeight="1">
      <c r="A88" s="512"/>
      <c r="B88" s="513"/>
      <c r="C88" s="528"/>
      <c r="D88" s="528"/>
      <c r="E88" s="528"/>
    </row>
    <row r="89" spans="1:5" ht="13.5" thickBot="1">
      <c r="A89" s="514"/>
      <c r="B89" s="515"/>
      <c r="C89" s="529"/>
      <c r="D89" s="529"/>
      <c r="E89" s="529"/>
    </row>
    <row r="90" spans="1:5" s="556" customFormat="1" ht="16.5" customHeight="1" thickBot="1">
      <c r="A90" s="706" t="s">
        <v>44</v>
      </c>
      <c r="B90" s="707"/>
      <c r="C90" s="707"/>
      <c r="D90" s="707"/>
      <c r="E90" s="708"/>
    </row>
    <row r="91" spans="1:5" s="344" customFormat="1" ht="12" customHeight="1" thickBot="1">
      <c r="A91" s="535" t="s">
        <v>7</v>
      </c>
      <c r="B91" s="385" t="s">
        <v>424</v>
      </c>
      <c r="C91" s="412">
        <f>SUM(C92:C96)</f>
        <v>0</v>
      </c>
      <c r="D91" s="412">
        <f>SUM(D92:D96)</f>
        <v>0</v>
      </c>
      <c r="E91" s="367">
        <f>SUM(E92:E96)</f>
        <v>0</v>
      </c>
    </row>
    <row r="92" spans="1:5" ht="12" customHeight="1">
      <c r="A92" s="548" t="s">
        <v>71</v>
      </c>
      <c r="B92" s="371" t="s">
        <v>37</v>
      </c>
      <c r="C92" s="99"/>
      <c r="D92" s="99"/>
      <c r="E92" s="366"/>
    </row>
    <row r="93" spans="1:5" ht="12" customHeight="1">
      <c r="A93" s="541" t="s">
        <v>72</v>
      </c>
      <c r="B93" s="369" t="s">
        <v>131</v>
      </c>
      <c r="C93" s="414"/>
      <c r="D93" s="414"/>
      <c r="E93" s="397"/>
    </row>
    <row r="94" spans="1:5" ht="12" customHeight="1">
      <c r="A94" s="541" t="s">
        <v>73</v>
      </c>
      <c r="B94" s="369" t="s">
        <v>100</v>
      </c>
      <c r="C94" s="416"/>
      <c r="D94" s="416"/>
      <c r="E94" s="399"/>
    </row>
    <row r="95" spans="1:5" ht="12" customHeight="1">
      <c r="A95" s="541" t="s">
        <v>74</v>
      </c>
      <c r="B95" s="372" t="s">
        <v>132</v>
      </c>
      <c r="C95" s="416"/>
      <c r="D95" s="416"/>
      <c r="E95" s="399"/>
    </row>
    <row r="96" spans="1:5" ht="12" customHeight="1">
      <c r="A96" s="541" t="s">
        <v>83</v>
      </c>
      <c r="B96" s="380" t="s">
        <v>133</v>
      </c>
      <c r="C96" s="416"/>
      <c r="D96" s="416"/>
      <c r="E96" s="399"/>
    </row>
    <row r="97" spans="1:5" ht="12" customHeight="1">
      <c r="A97" s="541" t="s">
        <v>75</v>
      </c>
      <c r="B97" s="369" t="s">
        <v>425</v>
      </c>
      <c r="C97" s="416"/>
      <c r="D97" s="416"/>
      <c r="E97" s="399"/>
    </row>
    <row r="98" spans="1:5" ht="12" customHeight="1">
      <c r="A98" s="541" t="s">
        <v>76</v>
      </c>
      <c r="B98" s="392" t="s">
        <v>426</v>
      </c>
      <c r="C98" s="416"/>
      <c r="D98" s="416"/>
      <c r="E98" s="399"/>
    </row>
    <row r="99" spans="1:5" ht="12" customHeight="1">
      <c r="A99" s="541" t="s">
        <v>84</v>
      </c>
      <c r="B99" s="393" t="s">
        <v>427</v>
      </c>
      <c r="C99" s="416"/>
      <c r="D99" s="416"/>
      <c r="E99" s="399"/>
    </row>
    <row r="100" spans="1:5" ht="12" customHeight="1">
      <c r="A100" s="541" t="s">
        <v>85</v>
      </c>
      <c r="B100" s="393" t="s">
        <v>428</v>
      </c>
      <c r="C100" s="416"/>
      <c r="D100" s="416"/>
      <c r="E100" s="399"/>
    </row>
    <row r="101" spans="1:5" ht="12" customHeight="1">
      <c r="A101" s="541" t="s">
        <v>86</v>
      </c>
      <c r="B101" s="392" t="s">
        <v>429</v>
      </c>
      <c r="C101" s="416"/>
      <c r="D101" s="416"/>
      <c r="E101" s="399"/>
    </row>
    <row r="102" spans="1:5" ht="12" customHeight="1">
      <c r="A102" s="541" t="s">
        <v>87</v>
      </c>
      <c r="B102" s="392" t="s">
        <v>430</v>
      </c>
      <c r="C102" s="416"/>
      <c r="D102" s="416"/>
      <c r="E102" s="399"/>
    </row>
    <row r="103" spans="1:5" ht="12" customHeight="1">
      <c r="A103" s="541" t="s">
        <v>89</v>
      </c>
      <c r="B103" s="393" t="s">
        <v>431</v>
      </c>
      <c r="C103" s="416"/>
      <c r="D103" s="416"/>
      <c r="E103" s="399"/>
    </row>
    <row r="104" spans="1:5" ht="12" customHeight="1">
      <c r="A104" s="549" t="s">
        <v>134</v>
      </c>
      <c r="B104" s="394" t="s">
        <v>432</v>
      </c>
      <c r="C104" s="416"/>
      <c r="D104" s="416"/>
      <c r="E104" s="399"/>
    </row>
    <row r="105" spans="1:5" ht="12" customHeight="1">
      <c r="A105" s="541" t="s">
        <v>433</v>
      </c>
      <c r="B105" s="394" t="s">
        <v>434</v>
      </c>
      <c r="C105" s="416"/>
      <c r="D105" s="416"/>
      <c r="E105" s="399"/>
    </row>
    <row r="106" spans="1:5" s="344" customFormat="1" ht="12" customHeight="1" thickBot="1">
      <c r="A106" s="550" t="s">
        <v>435</v>
      </c>
      <c r="B106" s="395" t="s">
        <v>436</v>
      </c>
      <c r="C106" s="100"/>
      <c r="D106" s="100"/>
      <c r="E106" s="360"/>
    </row>
    <row r="107" spans="1:5" ht="12" customHeight="1" thickBot="1">
      <c r="A107" s="386" t="s">
        <v>8</v>
      </c>
      <c r="B107" s="384" t="s">
        <v>437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540" t="s">
        <v>77</v>
      </c>
      <c r="B108" s="369" t="s">
        <v>153</v>
      </c>
      <c r="C108" s="415"/>
      <c r="D108" s="415"/>
      <c r="E108" s="398"/>
    </row>
    <row r="109" spans="1:5" ht="12" customHeight="1">
      <c r="A109" s="540" t="s">
        <v>78</v>
      </c>
      <c r="B109" s="373" t="s">
        <v>438</v>
      </c>
      <c r="C109" s="415"/>
      <c r="D109" s="415"/>
      <c r="E109" s="398"/>
    </row>
    <row r="110" spans="1:5" ht="12" customHeight="1">
      <c r="A110" s="540" t="s">
        <v>79</v>
      </c>
      <c r="B110" s="373" t="s">
        <v>135</v>
      </c>
      <c r="C110" s="414"/>
      <c r="D110" s="414"/>
      <c r="E110" s="397"/>
    </row>
    <row r="111" spans="1:5" ht="12" customHeight="1">
      <c r="A111" s="540" t="s">
        <v>80</v>
      </c>
      <c r="B111" s="373" t="s">
        <v>439</v>
      </c>
      <c r="C111" s="414"/>
      <c r="D111" s="414"/>
      <c r="E111" s="397"/>
    </row>
    <row r="112" spans="1:5" ht="12" customHeight="1">
      <c r="A112" s="540" t="s">
        <v>81</v>
      </c>
      <c r="B112" s="405" t="s">
        <v>156</v>
      </c>
      <c r="C112" s="414"/>
      <c r="D112" s="414"/>
      <c r="E112" s="397"/>
    </row>
    <row r="113" spans="1:5" ht="12" customHeight="1">
      <c r="A113" s="540" t="s">
        <v>88</v>
      </c>
      <c r="B113" s="404" t="s">
        <v>440</v>
      </c>
      <c r="C113" s="414"/>
      <c r="D113" s="414"/>
      <c r="E113" s="397"/>
    </row>
    <row r="114" spans="1:5" ht="12" customHeight="1">
      <c r="A114" s="540" t="s">
        <v>90</v>
      </c>
      <c r="B114" s="420" t="s">
        <v>441</v>
      </c>
      <c r="C114" s="414"/>
      <c r="D114" s="414"/>
      <c r="E114" s="397"/>
    </row>
    <row r="115" spans="1:5" ht="12" customHeight="1">
      <c r="A115" s="540" t="s">
        <v>136</v>
      </c>
      <c r="B115" s="393" t="s">
        <v>428</v>
      </c>
      <c r="C115" s="414"/>
      <c r="D115" s="414"/>
      <c r="E115" s="397"/>
    </row>
    <row r="116" spans="1:5" ht="12" customHeight="1">
      <c r="A116" s="540" t="s">
        <v>137</v>
      </c>
      <c r="B116" s="393" t="s">
        <v>442</v>
      </c>
      <c r="C116" s="414"/>
      <c r="D116" s="414"/>
      <c r="E116" s="397"/>
    </row>
    <row r="117" spans="1:5" ht="12" customHeight="1">
      <c r="A117" s="540" t="s">
        <v>138</v>
      </c>
      <c r="B117" s="393" t="s">
        <v>443</v>
      </c>
      <c r="C117" s="414"/>
      <c r="D117" s="414"/>
      <c r="E117" s="397"/>
    </row>
    <row r="118" spans="1:5" ht="12" customHeight="1">
      <c r="A118" s="540" t="s">
        <v>444</v>
      </c>
      <c r="B118" s="393" t="s">
        <v>431</v>
      </c>
      <c r="C118" s="414"/>
      <c r="D118" s="414"/>
      <c r="E118" s="397"/>
    </row>
    <row r="119" spans="1:5" ht="12" customHeight="1">
      <c r="A119" s="540" t="s">
        <v>445</v>
      </c>
      <c r="B119" s="393" t="s">
        <v>446</v>
      </c>
      <c r="C119" s="414"/>
      <c r="D119" s="414"/>
      <c r="E119" s="397"/>
    </row>
    <row r="120" spans="1:5" ht="12" customHeight="1" thickBot="1">
      <c r="A120" s="549" t="s">
        <v>447</v>
      </c>
      <c r="B120" s="393" t="s">
        <v>448</v>
      </c>
      <c r="C120" s="416"/>
      <c r="D120" s="416"/>
      <c r="E120" s="399"/>
    </row>
    <row r="121" spans="1:5" ht="12" customHeight="1" thickBot="1">
      <c r="A121" s="386" t="s">
        <v>9</v>
      </c>
      <c r="B121" s="389" t="s">
        <v>449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540" t="s">
        <v>60</v>
      </c>
      <c r="B122" s="370" t="s">
        <v>46</v>
      </c>
      <c r="C122" s="415"/>
      <c r="D122" s="415"/>
      <c r="E122" s="398"/>
    </row>
    <row r="123" spans="1:5" ht="12" customHeight="1" thickBot="1">
      <c r="A123" s="542" t="s">
        <v>61</v>
      </c>
      <c r="B123" s="373" t="s">
        <v>47</v>
      </c>
      <c r="C123" s="416"/>
      <c r="D123" s="416"/>
      <c r="E123" s="399"/>
    </row>
    <row r="124" spans="1:5" ht="12" customHeight="1" thickBot="1">
      <c r="A124" s="386" t="s">
        <v>10</v>
      </c>
      <c r="B124" s="389" t="s">
        <v>450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6" t="s">
        <v>11</v>
      </c>
      <c r="B125" s="389" t="s">
        <v>519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540" t="s">
        <v>64</v>
      </c>
      <c r="B126" s="370" t="s">
        <v>452</v>
      </c>
      <c r="C126" s="414"/>
      <c r="D126" s="414"/>
      <c r="E126" s="397"/>
    </row>
    <row r="127" spans="1:5" ht="12" customHeight="1">
      <c r="A127" s="540" t="s">
        <v>65</v>
      </c>
      <c r="B127" s="370" t="s">
        <v>453</v>
      </c>
      <c r="C127" s="414"/>
      <c r="D127" s="414"/>
      <c r="E127" s="397"/>
    </row>
    <row r="128" spans="1:5" ht="12" customHeight="1" thickBot="1">
      <c r="A128" s="549" t="s">
        <v>66</v>
      </c>
      <c r="B128" s="368" t="s">
        <v>454</v>
      </c>
      <c r="C128" s="414"/>
      <c r="D128" s="414"/>
      <c r="E128" s="397"/>
    </row>
    <row r="129" spans="1:5" ht="12" customHeight="1" thickBot="1">
      <c r="A129" s="386" t="s">
        <v>12</v>
      </c>
      <c r="B129" s="389" t="s">
        <v>455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540" t="s">
        <v>67</v>
      </c>
      <c r="B130" s="370" t="s">
        <v>456</v>
      </c>
      <c r="C130" s="414"/>
      <c r="D130" s="414"/>
      <c r="E130" s="397"/>
    </row>
    <row r="131" spans="1:5" ht="12" customHeight="1">
      <c r="A131" s="540" t="s">
        <v>68</v>
      </c>
      <c r="B131" s="370" t="s">
        <v>457</v>
      </c>
      <c r="C131" s="414"/>
      <c r="D131" s="414"/>
      <c r="E131" s="397"/>
    </row>
    <row r="132" spans="1:5" ht="12" customHeight="1">
      <c r="A132" s="540" t="s">
        <v>352</v>
      </c>
      <c r="B132" s="370" t="s">
        <v>458</v>
      </c>
      <c r="C132" s="414"/>
      <c r="D132" s="414"/>
      <c r="E132" s="397"/>
    </row>
    <row r="133" spans="1:5" s="344" customFormat="1" ht="12" customHeight="1" thickBot="1">
      <c r="A133" s="549" t="s">
        <v>354</v>
      </c>
      <c r="B133" s="368" t="s">
        <v>459</v>
      </c>
      <c r="C133" s="414"/>
      <c r="D133" s="414"/>
      <c r="E133" s="397"/>
    </row>
    <row r="134" spans="1:11" ht="13.5" thickBot="1">
      <c r="A134" s="386" t="s">
        <v>13</v>
      </c>
      <c r="B134" s="389" t="s">
        <v>638</v>
      </c>
      <c r="C134" s="419">
        <f>+C135+C136+C138+C139+C137</f>
        <v>0</v>
      </c>
      <c r="D134" s="419">
        <f>+D135+D136+D138+D139+D137</f>
        <v>0</v>
      </c>
      <c r="E134" s="432">
        <f>+E135+E136+E138+E139+E137</f>
        <v>0</v>
      </c>
      <c r="K134" s="503"/>
    </row>
    <row r="135" spans="1:5" ht="12.75">
      <c r="A135" s="540" t="s">
        <v>69</v>
      </c>
      <c r="B135" s="370" t="s">
        <v>461</v>
      </c>
      <c r="C135" s="414"/>
      <c r="D135" s="414"/>
      <c r="E135" s="397"/>
    </row>
    <row r="136" spans="1:5" ht="12" customHeight="1">
      <c r="A136" s="540" t="s">
        <v>70</v>
      </c>
      <c r="B136" s="370" t="s">
        <v>462</v>
      </c>
      <c r="C136" s="414"/>
      <c r="D136" s="414"/>
      <c r="E136" s="397"/>
    </row>
    <row r="137" spans="1:5" ht="12" customHeight="1">
      <c r="A137" s="540" t="s">
        <v>361</v>
      </c>
      <c r="B137" s="370" t="s">
        <v>637</v>
      </c>
      <c r="C137" s="414"/>
      <c r="D137" s="414"/>
      <c r="E137" s="397"/>
    </row>
    <row r="138" spans="1:5" s="344" customFormat="1" ht="12" customHeight="1">
      <c r="A138" s="540" t="s">
        <v>363</v>
      </c>
      <c r="B138" s="370" t="s">
        <v>463</v>
      </c>
      <c r="C138" s="414"/>
      <c r="D138" s="414"/>
      <c r="E138" s="397"/>
    </row>
    <row r="139" spans="1:5" s="344" customFormat="1" ht="12" customHeight="1" thickBot="1">
      <c r="A139" s="549" t="s">
        <v>636</v>
      </c>
      <c r="B139" s="368" t="s">
        <v>464</v>
      </c>
      <c r="C139" s="414"/>
      <c r="D139" s="414"/>
      <c r="E139" s="397"/>
    </row>
    <row r="140" spans="1:5" s="344" customFormat="1" ht="12" customHeight="1" thickBot="1">
      <c r="A140" s="386" t="s">
        <v>14</v>
      </c>
      <c r="B140" s="389" t="s">
        <v>520</v>
      </c>
      <c r="C140" s="101">
        <f>+C141+C142+C143+C144</f>
        <v>0</v>
      </c>
      <c r="D140" s="101">
        <f>+D141+D142+D143+D144</f>
        <v>0</v>
      </c>
      <c r="E140" s="365">
        <f>+E141+E142+E143+E144</f>
        <v>0</v>
      </c>
    </row>
    <row r="141" spans="1:5" s="344" customFormat="1" ht="12" customHeight="1">
      <c r="A141" s="540" t="s">
        <v>129</v>
      </c>
      <c r="B141" s="370" t="s">
        <v>466</v>
      </c>
      <c r="C141" s="414"/>
      <c r="D141" s="414"/>
      <c r="E141" s="397"/>
    </row>
    <row r="142" spans="1:5" s="344" customFormat="1" ht="12" customHeight="1">
      <c r="A142" s="540" t="s">
        <v>130</v>
      </c>
      <c r="B142" s="370" t="s">
        <v>467</v>
      </c>
      <c r="C142" s="414"/>
      <c r="D142" s="414"/>
      <c r="E142" s="397"/>
    </row>
    <row r="143" spans="1:5" s="344" customFormat="1" ht="12" customHeight="1">
      <c r="A143" s="540" t="s">
        <v>155</v>
      </c>
      <c r="B143" s="370" t="s">
        <v>468</v>
      </c>
      <c r="C143" s="414"/>
      <c r="D143" s="414"/>
      <c r="E143" s="397"/>
    </row>
    <row r="144" spans="1:5" ht="12.75" customHeight="1" thickBot="1">
      <c r="A144" s="540" t="s">
        <v>369</v>
      </c>
      <c r="B144" s="370" t="s">
        <v>469</v>
      </c>
      <c r="C144" s="414"/>
      <c r="D144" s="414"/>
      <c r="E144" s="397"/>
    </row>
    <row r="145" spans="1:5" ht="12" customHeight="1" thickBot="1">
      <c r="A145" s="386" t="s">
        <v>15</v>
      </c>
      <c r="B145" s="389" t="s">
        <v>470</v>
      </c>
      <c r="C145" s="363">
        <f>+C125+C129+C134+C140</f>
        <v>0</v>
      </c>
      <c r="D145" s="363">
        <f>+D125+D129+D134+D140</f>
        <v>0</v>
      </c>
      <c r="E145" s="364">
        <f>+E125+E129+E134+E140</f>
        <v>0</v>
      </c>
    </row>
    <row r="146" spans="1:5" ht="15" customHeight="1" thickBot="1">
      <c r="A146" s="551" t="s">
        <v>16</v>
      </c>
      <c r="B146" s="409" t="s">
        <v>471</v>
      </c>
      <c r="C146" s="363">
        <f>+C124+C145</f>
        <v>0</v>
      </c>
      <c r="D146" s="363">
        <f>+D124+D145</f>
        <v>0</v>
      </c>
      <c r="E146" s="364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59" t="s">
        <v>701</v>
      </c>
      <c r="B148" s="660"/>
      <c r="C148" s="114"/>
      <c r="D148" s="115"/>
      <c r="E148" s="112"/>
    </row>
    <row r="149" spans="1:5" ht="14.25" customHeight="1" thickBot="1">
      <c r="A149" s="661" t="s">
        <v>700</v>
      </c>
      <c r="B149" s="662"/>
      <c r="C149" s="114"/>
      <c r="D149" s="115"/>
      <c r="E149" s="112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7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7" customFormat="1" ht="21" customHeight="1" thickBot="1">
      <c r="A1" s="506"/>
      <c r="B1" s="508"/>
      <c r="C1" s="553"/>
      <c r="D1" s="553"/>
      <c r="E1" s="642" t="s">
        <v>719</v>
      </c>
    </row>
    <row r="2" spans="1:5" s="554" customFormat="1" ht="25.5" customHeight="1">
      <c r="A2" s="534" t="s">
        <v>144</v>
      </c>
      <c r="B2" s="709" t="s">
        <v>521</v>
      </c>
      <c r="C2" s="710"/>
      <c r="D2" s="711"/>
      <c r="E2" s="577" t="s">
        <v>48</v>
      </c>
    </row>
    <row r="3" spans="1:5" s="554" customFormat="1" ht="24.75" thickBot="1">
      <c r="A3" s="552" t="s">
        <v>522</v>
      </c>
      <c r="B3" s="712" t="s">
        <v>514</v>
      </c>
      <c r="C3" s="715"/>
      <c r="D3" s="716"/>
      <c r="E3" s="578" t="s">
        <v>41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30" customFormat="1" ht="12" customHeight="1" thickBot="1">
      <c r="A8" s="504" t="s">
        <v>7</v>
      </c>
      <c r="B8" s="568" t="s">
        <v>523</v>
      </c>
      <c r="C8" s="448">
        <f>SUM(C9:C18)</f>
        <v>0</v>
      </c>
      <c r="D8" s="448">
        <f>SUM(D9:D18)</f>
        <v>0</v>
      </c>
      <c r="E8" s="574">
        <f>SUM(E9:E18)</f>
        <v>0</v>
      </c>
    </row>
    <row r="9" spans="1:5" s="530" customFormat="1" ht="12" customHeight="1">
      <c r="A9" s="579" t="s">
        <v>71</v>
      </c>
      <c r="B9" s="371" t="s">
        <v>337</v>
      </c>
      <c r="C9" s="107"/>
      <c r="D9" s="107"/>
      <c r="E9" s="563"/>
    </row>
    <row r="10" spans="1:5" s="530" customFormat="1" ht="12" customHeight="1">
      <c r="A10" s="580" t="s">
        <v>72</v>
      </c>
      <c r="B10" s="369" t="s">
        <v>338</v>
      </c>
      <c r="C10" s="445"/>
      <c r="D10" s="445"/>
      <c r="E10" s="116"/>
    </row>
    <row r="11" spans="1:5" s="530" customFormat="1" ht="12" customHeight="1">
      <c r="A11" s="580" t="s">
        <v>73</v>
      </c>
      <c r="B11" s="369" t="s">
        <v>339</v>
      </c>
      <c r="C11" s="445"/>
      <c r="D11" s="445"/>
      <c r="E11" s="116"/>
    </row>
    <row r="12" spans="1:5" s="530" customFormat="1" ht="12" customHeight="1">
      <c r="A12" s="580" t="s">
        <v>74</v>
      </c>
      <c r="B12" s="369" t="s">
        <v>340</v>
      </c>
      <c r="C12" s="445"/>
      <c r="D12" s="445"/>
      <c r="E12" s="116"/>
    </row>
    <row r="13" spans="1:5" s="530" customFormat="1" ht="12" customHeight="1">
      <c r="A13" s="580" t="s">
        <v>107</v>
      </c>
      <c r="B13" s="369" t="s">
        <v>341</v>
      </c>
      <c r="C13" s="445"/>
      <c r="D13" s="445"/>
      <c r="E13" s="116"/>
    </row>
    <row r="14" spans="1:5" s="530" customFormat="1" ht="12" customHeight="1">
      <c r="A14" s="580" t="s">
        <v>75</v>
      </c>
      <c r="B14" s="369" t="s">
        <v>524</v>
      </c>
      <c r="C14" s="445"/>
      <c r="D14" s="445"/>
      <c r="E14" s="116"/>
    </row>
    <row r="15" spans="1:5" s="557" customFormat="1" ht="12" customHeight="1">
      <c r="A15" s="580" t="s">
        <v>76</v>
      </c>
      <c r="B15" s="368" t="s">
        <v>525</v>
      </c>
      <c r="C15" s="445"/>
      <c r="D15" s="445"/>
      <c r="E15" s="116"/>
    </row>
    <row r="16" spans="1:5" s="557" customFormat="1" ht="12" customHeight="1">
      <c r="A16" s="580" t="s">
        <v>84</v>
      </c>
      <c r="B16" s="369" t="s">
        <v>344</v>
      </c>
      <c r="C16" s="108"/>
      <c r="D16" s="108"/>
      <c r="E16" s="562"/>
    </row>
    <row r="17" spans="1:5" s="530" customFormat="1" ht="12" customHeight="1">
      <c r="A17" s="580" t="s">
        <v>85</v>
      </c>
      <c r="B17" s="369" t="s">
        <v>346</v>
      </c>
      <c r="C17" s="445"/>
      <c r="D17" s="445"/>
      <c r="E17" s="116"/>
    </row>
    <row r="18" spans="1:5" s="557" customFormat="1" ht="12" customHeight="1" thickBot="1">
      <c r="A18" s="580" t="s">
        <v>86</v>
      </c>
      <c r="B18" s="368" t="s">
        <v>348</v>
      </c>
      <c r="C18" s="447"/>
      <c r="D18" s="447"/>
      <c r="E18" s="558"/>
    </row>
    <row r="19" spans="1:5" s="557" customFormat="1" ht="12" customHeight="1" thickBot="1">
      <c r="A19" s="504" t="s">
        <v>8</v>
      </c>
      <c r="B19" s="568" t="s">
        <v>526</v>
      </c>
      <c r="C19" s="448">
        <f>SUM(C20:C22)</f>
        <v>0</v>
      </c>
      <c r="D19" s="448">
        <f>SUM(D20:D22)</f>
        <v>0</v>
      </c>
      <c r="E19" s="574">
        <f>SUM(E20:E22)</f>
        <v>0</v>
      </c>
    </row>
    <row r="20" spans="1:5" s="557" customFormat="1" ht="12" customHeight="1">
      <c r="A20" s="580" t="s">
        <v>77</v>
      </c>
      <c r="B20" s="370" t="s">
        <v>318</v>
      </c>
      <c r="C20" s="445"/>
      <c r="D20" s="445"/>
      <c r="E20" s="116"/>
    </row>
    <row r="21" spans="1:5" s="557" customFormat="1" ht="12" customHeight="1">
      <c r="A21" s="580" t="s">
        <v>78</v>
      </c>
      <c r="B21" s="369" t="s">
        <v>527</v>
      </c>
      <c r="C21" s="445"/>
      <c r="D21" s="445"/>
      <c r="E21" s="116"/>
    </row>
    <row r="22" spans="1:5" s="557" customFormat="1" ht="12" customHeight="1">
      <c r="A22" s="580" t="s">
        <v>79</v>
      </c>
      <c r="B22" s="369" t="s">
        <v>528</v>
      </c>
      <c r="C22" s="445"/>
      <c r="D22" s="445"/>
      <c r="E22" s="116"/>
    </row>
    <row r="23" spans="1:5" s="557" customFormat="1" ht="12" customHeight="1" thickBot="1">
      <c r="A23" s="580" t="s">
        <v>80</v>
      </c>
      <c r="B23" s="369" t="s">
        <v>642</v>
      </c>
      <c r="C23" s="445"/>
      <c r="D23" s="445"/>
      <c r="E23" s="116"/>
    </row>
    <row r="24" spans="1:5" s="557" customFormat="1" ht="12" customHeight="1" thickBot="1">
      <c r="A24" s="567" t="s">
        <v>9</v>
      </c>
      <c r="B24" s="389" t="s">
        <v>122</v>
      </c>
      <c r="C24" s="42"/>
      <c r="D24" s="42"/>
      <c r="E24" s="573"/>
    </row>
    <row r="25" spans="1:5" s="557" customFormat="1" ht="12" customHeight="1" thickBot="1">
      <c r="A25" s="567" t="s">
        <v>10</v>
      </c>
      <c r="B25" s="389" t="s">
        <v>529</v>
      </c>
      <c r="C25" s="448">
        <f>SUM(C26:C27)</f>
        <v>0</v>
      </c>
      <c r="D25" s="448">
        <f>SUM(D26:D27)</f>
        <v>0</v>
      </c>
      <c r="E25" s="574">
        <f>SUM(E26:E27)</f>
        <v>0</v>
      </c>
    </row>
    <row r="26" spans="1:5" s="557" customFormat="1" ht="12" customHeight="1">
      <c r="A26" s="581" t="s">
        <v>331</v>
      </c>
      <c r="B26" s="582" t="s">
        <v>527</v>
      </c>
      <c r="C26" s="104"/>
      <c r="D26" s="104"/>
      <c r="E26" s="561"/>
    </row>
    <row r="27" spans="1:5" s="557" customFormat="1" ht="12" customHeight="1">
      <c r="A27" s="581" t="s">
        <v>332</v>
      </c>
      <c r="B27" s="583" t="s">
        <v>530</v>
      </c>
      <c r="C27" s="449"/>
      <c r="D27" s="449"/>
      <c r="E27" s="560"/>
    </row>
    <row r="28" spans="1:5" s="557" customFormat="1" ht="12" customHeight="1" thickBot="1">
      <c r="A28" s="580" t="s">
        <v>333</v>
      </c>
      <c r="B28" s="584" t="s">
        <v>643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89" t="s">
        <v>531</v>
      </c>
      <c r="C29" s="448">
        <f>SUM(C30:C32)</f>
        <v>0</v>
      </c>
      <c r="D29" s="448">
        <f>SUM(D30:D32)</f>
        <v>0</v>
      </c>
      <c r="E29" s="574">
        <f>SUM(E30:E32)</f>
        <v>0</v>
      </c>
    </row>
    <row r="30" spans="1:5" s="557" customFormat="1" ht="12" customHeight="1">
      <c r="A30" s="581" t="s">
        <v>64</v>
      </c>
      <c r="B30" s="582" t="s">
        <v>350</v>
      </c>
      <c r="C30" s="104"/>
      <c r="D30" s="104"/>
      <c r="E30" s="561"/>
    </row>
    <row r="31" spans="1:5" s="557" customFormat="1" ht="12" customHeight="1">
      <c r="A31" s="581" t="s">
        <v>65</v>
      </c>
      <c r="B31" s="583" t="s">
        <v>351</v>
      </c>
      <c r="C31" s="449"/>
      <c r="D31" s="449"/>
      <c r="E31" s="560"/>
    </row>
    <row r="32" spans="1:5" s="557" customFormat="1" ht="12" customHeight="1" thickBot="1">
      <c r="A32" s="580" t="s">
        <v>66</v>
      </c>
      <c r="B32" s="566" t="s">
        <v>353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89" t="s">
        <v>478</v>
      </c>
      <c r="C33" s="42"/>
      <c r="D33" s="42"/>
      <c r="E33" s="573"/>
    </row>
    <row r="34" spans="1:5" s="530" customFormat="1" ht="12" customHeight="1" thickBot="1">
      <c r="A34" s="567" t="s">
        <v>13</v>
      </c>
      <c r="B34" s="389" t="s">
        <v>532</v>
      </c>
      <c r="C34" s="42"/>
      <c r="D34" s="42"/>
      <c r="E34" s="573"/>
    </row>
    <row r="35" spans="1:5" s="530" customFormat="1" ht="12" customHeight="1" thickBot="1">
      <c r="A35" s="504" t="s">
        <v>14</v>
      </c>
      <c r="B35" s="389" t="s">
        <v>644</v>
      </c>
      <c r="C35" s="448">
        <f>+C8+C19+C24+C25+C29+C33+C34</f>
        <v>0</v>
      </c>
      <c r="D35" s="448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89" t="s">
        <v>533</v>
      </c>
      <c r="C36" s="448">
        <f>+C37+C38+C39</f>
        <v>0</v>
      </c>
      <c r="D36" s="448">
        <f>+D37+D38+D39</f>
        <v>0</v>
      </c>
      <c r="E36" s="574">
        <f>+E37+E38+E39</f>
        <v>0</v>
      </c>
    </row>
    <row r="37" spans="1:5" s="530" customFormat="1" ht="12" customHeight="1">
      <c r="A37" s="581" t="s">
        <v>534</v>
      </c>
      <c r="B37" s="582" t="s">
        <v>163</v>
      </c>
      <c r="C37" s="104"/>
      <c r="D37" s="104"/>
      <c r="E37" s="561"/>
    </row>
    <row r="38" spans="1:5" s="557" customFormat="1" ht="12" customHeight="1">
      <c r="A38" s="581" t="s">
        <v>535</v>
      </c>
      <c r="B38" s="583" t="s">
        <v>3</v>
      </c>
      <c r="C38" s="449"/>
      <c r="D38" s="449"/>
      <c r="E38" s="560"/>
    </row>
    <row r="39" spans="1:5" s="557" customFormat="1" ht="12" customHeight="1" thickBot="1">
      <c r="A39" s="580" t="s">
        <v>536</v>
      </c>
      <c r="B39" s="566" t="s">
        <v>537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538</v>
      </c>
      <c r="C40" s="110">
        <f>+C35+C36</f>
        <v>0</v>
      </c>
      <c r="D40" s="110">
        <f>+D35+D36</f>
        <v>0</v>
      </c>
      <c r="E40" s="575">
        <f>+E35+E36</f>
        <v>0</v>
      </c>
    </row>
    <row r="41" spans="1:5" s="557" customFormat="1" ht="15" customHeight="1">
      <c r="A41" s="512"/>
      <c r="B41" s="513"/>
      <c r="C41" s="528"/>
      <c r="D41" s="528"/>
      <c r="E41" s="528"/>
    </row>
    <row r="42" spans="1:5" ht="13.5" thickBot="1">
      <c r="A42" s="514"/>
      <c r="B42" s="515"/>
      <c r="C42" s="529"/>
      <c r="D42" s="529"/>
      <c r="E42" s="529"/>
    </row>
    <row r="43" spans="1:5" s="556" customFormat="1" ht="16.5" customHeight="1" thickBot="1">
      <c r="A43" s="706" t="s">
        <v>44</v>
      </c>
      <c r="B43" s="707"/>
      <c r="C43" s="707"/>
      <c r="D43" s="707"/>
      <c r="E43" s="708"/>
    </row>
    <row r="44" spans="1:5" s="344" customFormat="1" ht="12" customHeight="1" thickBot="1">
      <c r="A44" s="567" t="s">
        <v>7</v>
      </c>
      <c r="B44" s="389" t="s">
        <v>539</v>
      </c>
      <c r="C44" s="448">
        <f>SUM(C45:C49)</f>
        <v>0</v>
      </c>
      <c r="D44" s="448">
        <f>SUM(D45:D49)</f>
        <v>0</v>
      </c>
      <c r="E44" s="478">
        <f>SUM(E45:E49)</f>
        <v>0</v>
      </c>
    </row>
    <row r="45" spans="1:5" ht="12" customHeight="1">
      <c r="A45" s="580" t="s">
        <v>71</v>
      </c>
      <c r="B45" s="370" t="s">
        <v>37</v>
      </c>
      <c r="C45" s="104"/>
      <c r="D45" s="104"/>
      <c r="E45" s="475"/>
    </row>
    <row r="46" spans="1:5" ht="12" customHeight="1">
      <c r="A46" s="580" t="s">
        <v>72</v>
      </c>
      <c r="B46" s="369" t="s">
        <v>131</v>
      </c>
      <c r="C46" s="442"/>
      <c r="D46" s="442"/>
      <c r="E46" s="476"/>
    </row>
    <row r="47" spans="1:5" ht="12" customHeight="1">
      <c r="A47" s="580" t="s">
        <v>73</v>
      </c>
      <c r="B47" s="369" t="s">
        <v>100</v>
      </c>
      <c r="C47" s="442"/>
      <c r="D47" s="442"/>
      <c r="E47" s="476"/>
    </row>
    <row r="48" spans="1:5" ht="12" customHeight="1">
      <c r="A48" s="580" t="s">
        <v>74</v>
      </c>
      <c r="B48" s="369" t="s">
        <v>132</v>
      </c>
      <c r="C48" s="442"/>
      <c r="D48" s="442"/>
      <c r="E48" s="476"/>
    </row>
    <row r="49" spans="1:5" ht="12" customHeight="1" thickBot="1">
      <c r="A49" s="580" t="s">
        <v>107</v>
      </c>
      <c r="B49" s="369" t="s">
        <v>133</v>
      </c>
      <c r="C49" s="442"/>
      <c r="D49" s="442"/>
      <c r="E49" s="476"/>
    </row>
    <row r="50" spans="1:5" ht="12" customHeight="1" thickBot="1">
      <c r="A50" s="567" t="s">
        <v>8</v>
      </c>
      <c r="B50" s="389" t="s">
        <v>540</v>
      </c>
      <c r="C50" s="448">
        <f>SUM(C51:C53)</f>
        <v>0</v>
      </c>
      <c r="D50" s="448">
        <f>SUM(D51:D53)</f>
        <v>0</v>
      </c>
      <c r="E50" s="478">
        <f>SUM(E51:E53)</f>
        <v>0</v>
      </c>
    </row>
    <row r="51" spans="1:5" s="344" customFormat="1" ht="12" customHeight="1">
      <c r="A51" s="580" t="s">
        <v>77</v>
      </c>
      <c r="B51" s="370" t="s">
        <v>153</v>
      </c>
      <c r="C51" s="104"/>
      <c r="D51" s="104"/>
      <c r="E51" s="475"/>
    </row>
    <row r="52" spans="1:5" ht="12" customHeight="1">
      <c r="A52" s="580" t="s">
        <v>78</v>
      </c>
      <c r="B52" s="369" t="s">
        <v>135</v>
      </c>
      <c r="C52" s="442"/>
      <c r="D52" s="442"/>
      <c r="E52" s="476"/>
    </row>
    <row r="53" spans="1:5" ht="12" customHeight="1">
      <c r="A53" s="580" t="s">
        <v>79</v>
      </c>
      <c r="B53" s="369" t="s">
        <v>45</v>
      </c>
      <c r="C53" s="442"/>
      <c r="D53" s="442"/>
      <c r="E53" s="476"/>
    </row>
    <row r="54" spans="1:5" ht="12" customHeight="1" thickBot="1">
      <c r="A54" s="580" t="s">
        <v>80</v>
      </c>
      <c r="B54" s="369" t="s">
        <v>645</v>
      </c>
      <c r="C54" s="442"/>
      <c r="D54" s="442"/>
      <c r="E54" s="476"/>
    </row>
    <row r="55" spans="1:5" ht="12" customHeight="1" thickBot="1">
      <c r="A55" s="567" t="s">
        <v>9</v>
      </c>
      <c r="B55" s="571" t="s">
        <v>541</v>
      </c>
      <c r="C55" s="448">
        <f>+C44+C50</f>
        <v>0</v>
      </c>
      <c r="D55" s="448">
        <f>+D44+D50</f>
        <v>0</v>
      </c>
      <c r="E55" s="47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659" t="s">
        <v>701</v>
      </c>
      <c r="B57" s="660"/>
      <c r="C57" s="114"/>
      <c r="D57" s="114"/>
      <c r="E57" s="565"/>
    </row>
    <row r="58" spans="1:5" ht="14.25" customHeight="1" thickBot="1">
      <c r="A58" s="661" t="s">
        <v>700</v>
      </c>
      <c r="B58" s="662"/>
      <c r="C58" s="114"/>
      <c r="D58" s="114"/>
      <c r="E58" s="565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7" customFormat="1" ht="21" customHeight="1" thickBot="1">
      <c r="A1" s="506"/>
      <c r="B1" s="508"/>
      <c r="C1" s="553"/>
      <c r="D1" s="553"/>
      <c r="E1" s="642" t="s">
        <v>720</v>
      </c>
    </row>
    <row r="2" spans="1:5" s="554" customFormat="1" ht="25.5" customHeight="1">
      <c r="A2" s="534" t="s">
        <v>144</v>
      </c>
      <c r="B2" s="709" t="s">
        <v>521</v>
      </c>
      <c r="C2" s="710"/>
      <c r="D2" s="711"/>
      <c r="E2" s="577" t="s">
        <v>48</v>
      </c>
    </row>
    <row r="3" spans="1:5" s="554" customFormat="1" ht="24.75" thickBot="1">
      <c r="A3" s="552" t="s">
        <v>522</v>
      </c>
      <c r="B3" s="712" t="s">
        <v>639</v>
      </c>
      <c r="C3" s="715"/>
      <c r="D3" s="716"/>
      <c r="E3" s="578" t="s">
        <v>48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30" customFormat="1" ht="12" customHeight="1" thickBot="1">
      <c r="A8" s="504" t="s">
        <v>7</v>
      </c>
      <c r="B8" s="568" t="s">
        <v>523</v>
      </c>
      <c r="C8" s="448">
        <f>SUM(C9:C18)</f>
        <v>0</v>
      </c>
      <c r="D8" s="448">
        <f>SUM(D9:D18)</f>
        <v>0</v>
      </c>
      <c r="E8" s="574">
        <f>SUM(E9:E18)</f>
        <v>0</v>
      </c>
    </row>
    <row r="9" spans="1:5" s="530" customFormat="1" ht="12" customHeight="1">
      <c r="A9" s="579" t="s">
        <v>71</v>
      </c>
      <c r="B9" s="371" t="s">
        <v>337</v>
      </c>
      <c r="C9" s="107"/>
      <c r="D9" s="107"/>
      <c r="E9" s="563"/>
    </row>
    <row r="10" spans="1:5" s="530" customFormat="1" ht="12" customHeight="1">
      <c r="A10" s="580" t="s">
        <v>72</v>
      </c>
      <c r="B10" s="369" t="s">
        <v>338</v>
      </c>
      <c r="C10" s="445"/>
      <c r="D10" s="445"/>
      <c r="E10" s="116"/>
    </row>
    <row r="11" spans="1:5" s="530" customFormat="1" ht="12" customHeight="1">
      <c r="A11" s="580" t="s">
        <v>73</v>
      </c>
      <c r="B11" s="369" t="s">
        <v>339</v>
      </c>
      <c r="C11" s="445"/>
      <c r="D11" s="445"/>
      <c r="E11" s="116"/>
    </row>
    <row r="12" spans="1:5" s="530" customFormat="1" ht="12" customHeight="1">
      <c r="A12" s="580" t="s">
        <v>74</v>
      </c>
      <c r="B12" s="369" t="s">
        <v>340</v>
      </c>
      <c r="C12" s="445"/>
      <c r="D12" s="445"/>
      <c r="E12" s="116"/>
    </row>
    <row r="13" spans="1:5" s="530" customFormat="1" ht="12" customHeight="1">
      <c r="A13" s="580" t="s">
        <v>107</v>
      </c>
      <c r="B13" s="369" t="s">
        <v>341</v>
      </c>
      <c r="C13" s="445"/>
      <c r="D13" s="445"/>
      <c r="E13" s="116"/>
    </row>
    <row r="14" spans="1:5" s="530" customFormat="1" ht="12" customHeight="1">
      <c r="A14" s="580" t="s">
        <v>75</v>
      </c>
      <c r="B14" s="369" t="s">
        <v>524</v>
      </c>
      <c r="C14" s="445"/>
      <c r="D14" s="445"/>
      <c r="E14" s="116"/>
    </row>
    <row r="15" spans="1:5" s="557" customFormat="1" ht="12" customHeight="1">
      <c r="A15" s="580" t="s">
        <v>76</v>
      </c>
      <c r="B15" s="368" t="s">
        <v>525</v>
      </c>
      <c r="C15" s="445"/>
      <c r="D15" s="445"/>
      <c r="E15" s="116"/>
    </row>
    <row r="16" spans="1:5" s="557" customFormat="1" ht="12" customHeight="1">
      <c r="A16" s="580" t="s">
        <v>84</v>
      </c>
      <c r="B16" s="369" t="s">
        <v>344</v>
      </c>
      <c r="C16" s="108"/>
      <c r="D16" s="108"/>
      <c r="E16" s="562"/>
    </row>
    <row r="17" spans="1:5" s="530" customFormat="1" ht="12" customHeight="1">
      <c r="A17" s="580" t="s">
        <v>85</v>
      </c>
      <c r="B17" s="369" t="s">
        <v>346</v>
      </c>
      <c r="C17" s="445"/>
      <c r="D17" s="445"/>
      <c r="E17" s="116"/>
    </row>
    <row r="18" spans="1:5" s="557" customFormat="1" ht="12" customHeight="1" thickBot="1">
      <c r="A18" s="580" t="s">
        <v>86</v>
      </c>
      <c r="B18" s="368" t="s">
        <v>348</v>
      </c>
      <c r="C18" s="447"/>
      <c r="D18" s="447"/>
      <c r="E18" s="558"/>
    </row>
    <row r="19" spans="1:5" s="557" customFormat="1" ht="12" customHeight="1" thickBot="1">
      <c r="A19" s="504" t="s">
        <v>8</v>
      </c>
      <c r="B19" s="568" t="s">
        <v>526</v>
      </c>
      <c r="C19" s="448">
        <f>SUM(C20:C22)</f>
        <v>0</v>
      </c>
      <c r="D19" s="448">
        <f>SUM(D20:D22)</f>
        <v>0</v>
      </c>
      <c r="E19" s="574">
        <f>SUM(E20:E22)</f>
        <v>0</v>
      </c>
    </row>
    <row r="20" spans="1:5" s="557" customFormat="1" ht="12" customHeight="1">
      <c r="A20" s="580" t="s">
        <v>77</v>
      </c>
      <c r="B20" s="370" t="s">
        <v>318</v>
      </c>
      <c r="C20" s="445"/>
      <c r="D20" s="445"/>
      <c r="E20" s="116"/>
    </row>
    <row r="21" spans="1:5" s="557" customFormat="1" ht="12" customHeight="1">
      <c r="A21" s="580" t="s">
        <v>78</v>
      </c>
      <c r="B21" s="369" t="s">
        <v>527</v>
      </c>
      <c r="C21" s="445"/>
      <c r="D21" s="445"/>
      <c r="E21" s="116"/>
    </row>
    <row r="22" spans="1:5" s="557" customFormat="1" ht="12" customHeight="1">
      <c r="A22" s="580" t="s">
        <v>79</v>
      </c>
      <c r="B22" s="369" t="s">
        <v>528</v>
      </c>
      <c r="C22" s="445"/>
      <c r="D22" s="445"/>
      <c r="E22" s="116"/>
    </row>
    <row r="23" spans="1:5" s="557" customFormat="1" ht="12" customHeight="1" thickBot="1">
      <c r="A23" s="580" t="s">
        <v>80</v>
      </c>
      <c r="B23" s="369" t="s">
        <v>642</v>
      </c>
      <c r="C23" s="445"/>
      <c r="D23" s="445"/>
      <c r="E23" s="116"/>
    </row>
    <row r="24" spans="1:5" s="557" customFormat="1" ht="12" customHeight="1" thickBot="1">
      <c r="A24" s="567" t="s">
        <v>9</v>
      </c>
      <c r="B24" s="389" t="s">
        <v>122</v>
      </c>
      <c r="C24" s="42"/>
      <c r="D24" s="42"/>
      <c r="E24" s="573"/>
    </row>
    <row r="25" spans="1:5" s="557" customFormat="1" ht="12" customHeight="1" thickBot="1">
      <c r="A25" s="567" t="s">
        <v>10</v>
      </c>
      <c r="B25" s="389" t="s">
        <v>529</v>
      </c>
      <c r="C25" s="448">
        <f>SUM(C26:C27)</f>
        <v>0</v>
      </c>
      <c r="D25" s="448">
        <f>SUM(D26:D27)</f>
        <v>0</v>
      </c>
      <c r="E25" s="574">
        <f>SUM(E26:E27)</f>
        <v>0</v>
      </c>
    </row>
    <row r="26" spans="1:5" s="557" customFormat="1" ht="12" customHeight="1">
      <c r="A26" s="581" t="s">
        <v>331</v>
      </c>
      <c r="B26" s="582" t="s">
        <v>527</v>
      </c>
      <c r="C26" s="104"/>
      <c r="D26" s="104"/>
      <c r="E26" s="561"/>
    </row>
    <row r="27" spans="1:5" s="557" customFormat="1" ht="12" customHeight="1">
      <c r="A27" s="581" t="s">
        <v>332</v>
      </c>
      <c r="B27" s="583" t="s">
        <v>530</v>
      </c>
      <c r="C27" s="449"/>
      <c r="D27" s="449"/>
      <c r="E27" s="560"/>
    </row>
    <row r="28" spans="1:5" s="557" customFormat="1" ht="12" customHeight="1" thickBot="1">
      <c r="A28" s="580" t="s">
        <v>333</v>
      </c>
      <c r="B28" s="584" t="s">
        <v>643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89" t="s">
        <v>531</v>
      </c>
      <c r="C29" s="448">
        <f>SUM(C30:C32)</f>
        <v>0</v>
      </c>
      <c r="D29" s="448">
        <f>SUM(D30:D32)</f>
        <v>0</v>
      </c>
      <c r="E29" s="574">
        <f>SUM(E30:E32)</f>
        <v>0</v>
      </c>
    </row>
    <row r="30" spans="1:5" s="557" customFormat="1" ht="12" customHeight="1">
      <c r="A30" s="581" t="s">
        <v>64</v>
      </c>
      <c r="B30" s="582" t="s">
        <v>350</v>
      </c>
      <c r="C30" s="104"/>
      <c r="D30" s="104"/>
      <c r="E30" s="561"/>
    </row>
    <row r="31" spans="1:5" s="557" customFormat="1" ht="12" customHeight="1">
      <c r="A31" s="581" t="s">
        <v>65</v>
      </c>
      <c r="B31" s="583" t="s">
        <v>351</v>
      </c>
      <c r="C31" s="449"/>
      <c r="D31" s="449"/>
      <c r="E31" s="560"/>
    </row>
    <row r="32" spans="1:5" s="557" customFormat="1" ht="12" customHeight="1" thickBot="1">
      <c r="A32" s="580" t="s">
        <v>66</v>
      </c>
      <c r="B32" s="566" t="s">
        <v>353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89" t="s">
        <v>478</v>
      </c>
      <c r="C33" s="42"/>
      <c r="D33" s="42"/>
      <c r="E33" s="573"/>
    </row>
    <row r="34" spans="1:5" s="530" customFormat="1" ht="12" customHeight="1" thickBot="1">
      <c r="A34" s="567" t="s">
        <v>13</v>
      </c>
      <c r="B34" s="389" t="s">
        <v>532</v>
      </c>
      <c r="C34" s="42"/>
      <c r="D34" s="42"/>
      <c r="E34" s="573"/>
    </row>
    <row r="35" spans="1:5" s="530" customFormat="1" ht="12" customHeight="1" thickBot="1">
      <c r="A35" s="504" t="s">
        <v>14</v>
      </c>
      <c r="B35" s="389" t="s">
        <v>644</v>
      </c>
      <c r="C35" s="448">
        <f>+C8+C19+C24+C25+C29+C33+C34</f>
        <v>0</v>
      </c>
      <c r="D35" s="448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89" t="s">
        <v>533</v>
      </c>
      <c r="C36" s="448">
        <f>+C37+C38+C39</f>
        <v>0</v>
      </c>
      <c r="D36" s="448">
        <f>+D37+D38+D39</f>
        <v>0</v>
      </c>
      <c r="E36" s="574">
        <f>+E37+E38+E39</f>
        <v>0</v>
      </c>
    </row>
    <row r="37" spans="1:5" s="530" customFormat="1" ht="12" customHeight="1">
      <c r="A37" s="581" t="s">
        <v>534</v>
      </c>
      <c r="B37" s="582" t="s">
        <v>163</v>
      </c>
      <c r="C37" s="104"/>
      <c r="D37" s="104"/>
      <c r="E37" s="561"/>
    </row>
    <row r="38" spans="1:5" s="557" customFormat="1" ht="12" customHeight="1">
      <c r="A38" s="581" t="s">
        <v>535</v>
      </c>
      <c r="B38" s="583" t="s">
        <v>3</v>
      </c>
      <c r="C38" s="449"/>
      <c r="D38" s="449"/>
      <c r="E38" s="560"/>
    </row>
    <row r="39" spans="1:5" s="557" customFormat="1" ht="12" customHeight="1" thickBot="1">
      <c r="A39" s="580" t="s">
        <v>536</v>
      </c>
      <c r="B39" s="566" t="s">
        <v>537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538</v>
      </c>
      <c r="C40" s="110">
        <f>+C35+C36</f>
        <v>0</v>
      </c>
      <c r="D40" s="110">
        <f>+D35+D36</f>
        <v>0</v>
      </c>
      <c r="E40" s="575">
        <f>+E35+E36</f>
        <v>0</v>
      </c>
    </row>
    <row r="41" spans="1:5" s="557" customFormat="1" ht="15" customHeight="1">
      <c r="A41" s="512"/>
      <c r="B41" s="513"/>
      <c r="C41" s="528"/>
      <c r="D41" s="528"/>
      <c r="E41" s="528"/>
    </row>
    <row r="42" spans="1:5" ht="13.5" thickBot="1">
      <c r="A42" s="514"/>
      <c r="B42" s="515"/>
      <c r="C42" s="529"/>
      <c r="D42" s="529"/>
      <c r="E42" s="529"/>
    </row>
    <row r="43" spans="1:5" s="556" customFormat="1" ht="16.5" customHeight="1" thickBot="1">
      <c r="A43" s="706" t="s">
        <v>44</v>
      </c>
      <c r="B43" s="707"/>
      <c r="C43" s="707"/>
      <c r="D43" s="707"/>
      <c r="E43" s="708"/>
    </row>
    <row r="44" spans="1:5" s="344" customFormat="1" ht="12" customHeight="1" thickBot="1">
      <c r="A44" s="567" t="s">
        <v>7</v>
      </c>
      <c r="B44" s="389" t="s">
        <v>539</v>
      </c>
      <c r="C44" s="448">
        <f>SUM(C45:C49)</f>
        <v>0</v>
      </c>
      <c r="D44" s="448">
        <f>SUM(D45:D49)</f>
        <v>0</v>
      </c>
      <c r="E44" s="478">
        <f>SUM(E45:E49)</f>
        <v>0</v>
      </c>
    </row>
    <row r="45" spans="1:5" ht="12" customHeight="1">
      <c r="A45" s="580" t="s">
        <v>71</v>
      </c>
      <c r="B45" s="370" t="s">
        <v>37</v>
      </c>
      <c r="C45" s="104"/>
      <c r="D45" s="104"/>
      <c r="E45" s="475"/>
    </row>
    <row r="46" spans="1:5" ht="12" customHeight="1">
      <c r="A46" s="580" t="s">
        <v>72</v>
      </c>
      <c r="B46" s="369" t="s">
        <v>131</v>
      </c>
      <c r="C46" s="442"/>
      <c r="D46" s="442"/>
      <c r="E46" s="476"/>
    </row>
    <row r="47" spans="1:5" ht="12" customHeight="1">
      <c r="A47" s="580" t="s">
        <v>73</v>
      </c>
      <c r="B47" s="369" t="s">
        <v>100</v>
      </c>
      <c r="C47" s="442"/>
      <c r="D47" s="442"/>
      <c r="E47" s="476"/>
    </row>
    <row r="48" spans="1:5" ht="12" customHeight="1">
      <c r="A48" s="580" t="s">
        <v>74</v>
      </c>
      <c r="B48" s="369" t="s">
        <v>132</v>
      </c>
      <c r="C48" s="442"/>
      <c r="D48" s="442"/>
      <c r="E48" s="476"/>
    </row>
    <row r="49" spans="1:5" ht="12" customHeight="1" thickBot="1">
      <c r="A49" s="580" t="s">
        <v>107</v>
      </c>
      <c r="B49" s="369" t="s">
        <v>133</v>
      </c>
      <c r="C49" s="442"/>
      <c r="D49" s="442"/>
      <c r="E49" s="476"/>
    </row>
    <row r="50" spans="1:5" ht="12" customHeight="1" thickBot="1">
      <c r="A50" s="567" t="s">
        <v>8</v>
      </c>
      <c r="B50" s="389" t="s">
        <v>540</v>
      </c>
      <c r="C50" s="448">
        <f>SUM(C51:C53)</f>
        <v>0</v>
      </c>
      <c r="D50" s="448">
        <f>SUM(D51:D53)</f>
        <v>0</v>
      </c>
      <c r="E50" s="478">
        <f>SUM(E51:E53)</f>
        <v>0</v>
      </c>
    </row>
    <row r="51" spans="1:5" s="344" customFormat="1" ht="12" customHeight="1">
      <c r="A51" s="580" t="s">
        <v>77</v>
      </c>
      <c r="B51" s="370" t="s">
        <v>153</v>
      </c>
      <c r="C51" s="104"/>
      <c r="D51" s="104"/>
      <c r="E51" s="475"/>
    </row>
    <row r="52" spans="1:5" ht="12" customHeight="1">
      <c r="A52" s="580" t="s">
        <v>78</v>
      </c>
      <c r="B52" s="369" t="s">
        <v>135</v>
      </c>
      <c r="C52" s="442"/>
      <c r="D52" s="442"/>
      <c r="E52" s="476"/>
    </row>
    <row r="53" spans="1:5" ht="12" customHeight="1">
      <c r="A53" s="580" t="s">
        <v>79</v>
      </c>
      <c r="B53" s="369" t="s">
        <v>45</v>
      </c>
      <c r="C53" s="442"/>
      <c r="D53" s="442"/>
      <c r="E53" s="476"/>
    </row>
    <row r="54" spans="1:5" ht="12" customHeight="1" thickBot="1">
      <c r="A54" s="580" t="s">
        <v>80</v>
      </c>
      <c r="B54" s="369" t="s">
        <v>645</v>
      </c>
      <c r="C54" s="442"/>
      <c r="D54" s="442"/>
      <c r="E54" s="476"/>
    </row>
    <row r="55" spans="1:5" ht="12" customHeight="1" thickBot="1">
      <c r="A55" s="567" t="s">
        <v>9</v>
      </c>
      <c r="B55" s="571" t="s">
        <v>541</v>
      </c>
      <c r="C55" s="448">
        <f>+C44+C50</f>
        <v>0</v>
      </c>
      <c r="D55" s="448">
        <f>+D44+D50</f>
        <v>0</v>
      </c>
      <c r="E55" s="47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659" t="s">
        <v>701</v>
      </c>
      <c r="B57" s="660"/>
      <c r="C57" s="114"/>
      <c r="D57" s="114"/>
      <c r="E57" s="565"/>
    </row>
    <row r="58" spans="1:5" ht="14.25" customHeight="1" thickBot="1">
      <c r="A58" s="661" t="s">
        <v>700</v>
      </c>
      <c r="B58" s="662"/>
      <c r="C58" s="114"/>
      <c r="D58" s="114"/>
      <c r="E58" s="565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7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7" customFormat="1" ht="21" customHeight="1" thickBot="1">
      <c r="A1" s="506"/>
      <c r="B1" s="508"/>
      <c r="C1" s="553"/>
      <c r="D1" s="553"/>
      <c r="E1" s="642" t="s">
        <v>721</v>
      </c>
    </row>
    <row r="2" spans="1:5" s="554" customFormat="1" ht="25.5" customHeight="1">
      <c r="A2" s="534" t="s">
        <v>144</v>
      </c>
      <c r="B2" s="709" t="s">
        <v>521</v>
      </c>
      <c r="C2" s="710"/>
      <c r="D2" s="711"/>
      <c r="E2" s="577" t="s">
        <v>48</v>
      </c>
    </row>
    <row r="3" spans="1:5" s="554" customFormat="1" ht="24.75" thickBot="1">
      <c r="A3" s="552" t="s">
        <v>522</v>
      </c>
      <c r="B3" s="712" t="s">
        <v>646</v>
      </c>
      <c r="C3" s="715"/>
      <c r="D3" s="716"/>
      <c r="E3" s="578" t="s">
        <v>49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30" customFormat="1" ht="12" customHeight="1" thickBot="1">
      <c r="A8" s="504" t="s">
        <v>7</v>
      </c>
      <c r="B8" s="568" t="s">
        <v>523</v>
      </c>
      <c r="C8" s="448">
        <f>SUM(C9:C18)</f>
        <v>0</v>
      </c>
      <c r="D8" s="448">
        <f>SUM(D9:D18)</f>
        <v>0</v>
      </c>
      <c r="E8" s="574">
        <f>SUM(E9:E18)</f>
        <v>0</v>
      </c>
    </row>
    <row r="9" spans="1:5" s="530" customFormat="1" ht="12" customHeight="1">
      <c r="A9" s="579" t="s">
        <v>71</v>
      </c>
      <c r="B9" s="371" t="s">
        <v>337</v>
      </c>
      <c r="C9" s="107"/>
      <c r="D9" s="107"/>
      <c r="E9" s="563"/>
    </row>
    <row r="10" spans="1:5" s="530" customFormat="1" ht="12" customHeight="1">
      <c r="A10" s="580" t="s">
        <v>72</v>
      </c>
      <c r="B10" s="369" t="s">
        <v>338</v>
      </c>
      <c r="C10" s="445"/>
      <c r="D10" s="445"/>
      <c r="E10" s="116"/>
    </row>
    <row r="11" spans="1:5" s="530" customFormat="1" ht="12" customHeight="1">
      <c r="A11" s="580" t="s">
        <v>73</v>
      </c>
      <c r="B11" s="369" t="s">
        <v>339</v>
      </c>
      <c r="C11" s="445"/>
      <c r="D11" s="445"/>
      <c r="E11" s="116"/>
    </row>
    <row r="12" spans="1:5" s="530" customFormat="1" ht="12" customHeight="1">
      <c r="A12" s="580" t="s">
        <v>74</v>
      </c>
      <c r="B12" s="369" t="s">
        <v>340</v>
      </c>
      <c r="C12" s="445"/>
      <c r="D12" s="445"/>
      <c r="E12" s="116"/>
    </row>
    <row r="13" spans="1:5" s="530" customFormat="1" ht="12" customHeight="1">
      <c r="A13" s="580" t="s">
        <v>107</v>
      </c>
      <c r="B13" s="369" t="s">
        <v>341</v>
      </c>
      <c r="C13" s="445"/>
      <c r="D13" s="445"/>
      <c r="E13" s="116"/>
    </row>
    <row r="14" spans="1:5" s="530" customFormat="1" ht="12" customHeight="1">
      <c r="A14" s="580" t="s">
        <v>75</v>
      </c>
      <c r="B14" s="369" t="s">
        <v>524</v>
      </c>
      <c r="C14" s="445"/>
      <c r="D14" s="445"/>
      <c r="E14" s="116"/>
    </row>
    <row r="15" spans="1:5" s="557" customFormat="1" ht="12" customHeight="1">
      <c r="A15" s="580" t="s">
        <v>76</v>
      </c>
      <c r="B15" s="368" t="s">
        <v>525</v>
      </c>
      <c r="C15" s="445"/>
      <c r="D15" s="445"/>
      <c r="E15" s="116"/>
    </row>
    <row r="16" spans="1:5" s="557" customFormat="1" ht="12" customHeight="1">
      <c r="A16" s="580" t="s">
        <v>84</v>
      </c>
      <c r="B16" s="369" t="s">
        <v>344</v>
      </c>
      <c r="C16" s="108"/>
      <c r="D16" s="108"/>
      <c r="E16" s="562"/>
    </row>
    <row r="17" spans="1:5" s="530" customFormat="1" ht="12" customHeight="1">
      <c r="A17" s="580" t="s">
        <v>85</v>
      </c>
      <c r="B17" s="369" t="s">
        <v>346</v>
      </c>
      <c r="C17" s="445"/>
      <c r="D17" s="445"/>
      <c r="E17" s="116"/>
    </row>
    <row r="18" spans="1:5" s="557" customFormat="1" ht="12" customHeight="1" thickBot="1">
      <c r="A18" s="580" t="s">
        <v>86</v>
      </c>
      <c r="B18" s="368" t="s">
        <v>348</v>
      </c>
      <c r="C18" s="447"/>
      <c r="D18" s="447"/>
      <c r="E18" s="558"/>
    </row>
    <row r="19" spans="1:5" s="557" customFormat="1" ht="12" customHeight="1" thickBot="1">
      <c r="A19" s="504" t="s">
        <v>8</v>
      </c>
      <c r="B19" s="568" t="s">
        <v>526</v>
      </c>
      <c r="C19" s="448">
        <f>SUM(C20:C22)</f>
        <v>0</v>
      </c>
      <c r="D19" s="448">
        <f>SUM(D20:D22)</f>
        <v>0</v>
      </c>
      <c r="E19" s="574">
        <f>SUM(E20:E22)</f>
        <v>0</v>
      </c>
    </row>
    <row r="20" spans="1:5" s="557" customFormat="1" ht="12" customHeight="1">
      <c r="A20" s="580" t="s">
        <v>77</v>
      </c>
      <c r="B20" s="370" t="s">
        <v>318</v>
      </c>
      <c r="C20" s="445"/>
      <c r="D20" s="445"/>
      <c r="E20" s="116"/>
    </row>
    <row r="21" spans="1:5" s="557" customFormat="1" ht="12" customHeight="1">
      <c r="A21" s="580" t="s">
        <v>78</v>
      </c>
      <c r="B21" s="369" t="s">
        <v>527</v>
      </c>
      <c r="C21" s="445"/>
      <c r="D21" s="445"/>
      <c r="E21" s="116"/>
    </row>
    <row r="22" spans="1:5" s="557" customFormat="1" ht="12" customHeight="1">
      <c r="A22" s="580" t="s">
        <v>79</v>
      </c>
      <c r="B22" s="369" t="s">
        <v>528</v>
      </c>
      <c r="C22" s="445"/>
      <c r="D22" s="445"/>
      <c r="E22" s="116"/>
    </row>
    <row r="23" spans="1:5" s="557" customFormat="1" ht="12" customHeight="1" thickBot="1">
      <c r="A23" s="580" t="s">
        <v>80</v>
      </c>
      <c r="B23" s="369" t="s">
        <v>642</v>
      </c>
      <c r="C23" s="445"/>
      <c r="D23" s="445"/>
      <c r="E23" s="116"/>
    </row>
    <row r="24" spans="1:5" s="557" customFormat="1" ht="12" customHeight="1" thickBot="1">
      <c r="A24" s="567" t="s">
        <v>9</v>
      </c>
      <c r="B24" s="389" t="s">
        <v>122</v>
      </c>
      <c r="C24" s="42"/>
      <c r="D24" s="42"/>
      <c r="E24" s="573"/>
    </row>
    <row r="25" spans="1:5" s="557" customFormat="1" ht="12" customHeight="1" thickBot="1">
      <c r="A25" s="567" t="s">
        <v>10</v>
      </c>
      <c r="B25" s="389" t="s">
        <v>529</v>
      </c>
      <c r="C25" s="448">
        <f>SUM(C26:C27)</f>
        <v>0</v>
      </c>
      <c r="D25" s="448">
        <f>SUM(D26:D27)</f>
        <v>0</v>
      </c>
      <c r="E25" s="574">
        <f>SUM(E26:E27)</f>
        <v>0</v>
      </c>
    </row>
    <row r="26" spans="1:5" s="557" customFormat="1" ht="12" customHeight="1">
      <c r="A26" s="581" t="s">
        <v>331</v>
      </c>
      <c r="B26" s="582" t="s">
        <v>527</v>
      </c>
      <c r="C26" s="104"/>
      <c r="D26" s="104"/>
      <c r="E26" s="561"/>
    </row>
    <row r="27" spans="1:5" s="557" customFormat="1" ht="12" customHeight="1">
      <c r="A27" s="581" t="s">
        <v>332</v>
      </c>
      <c r="B27" s="583" t="s">
        <v>530</v>
      </c>
      <c r="C27" s="449"/>
      <c r="D27" s="449"/>
      <c r="E27" s="560"/>
    </row>
    <row r="28" spans="1:5" s="557" customFormat="1" ht="12" customHeight="1" thickBot="1">
      <c r="A28" s="580" t="s">
        <v>333</v>
      </c>
      <c r="B28" s="584" t="s">
        <v>643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89" t="s">
        <v>531</v>
      </c>
      <c r="C29" s="448">
        <f>SUM(C30:C32)</f>
        <v>0</v>
      </c>
      <c r="D29" s="448">
        <f>SUM(D30:D32)</f>
        <v>0</v>
      </c>
      <c r="E29" s="574">
        <f>SUM(E30:E32)</f>
        <v>0</v>
      </c>
    </row>
    <row r="30" spans="1:5" s="557" customFormat="1" ht="12" customHeight="1">
      <c r="A30" s="581" t="s">
        <v>64</v>
      </c>
      <c r="B30" s="582" t="s">
        <v>350</v>
      </c>
      <c r="C30" s="104"/>
      <c r="D30" s="104"/>
      <c r="E30" s="561"/>
    </row>
    <row r="31" spans="1:5" s="557" customFormat="1" ht="12" customHeight="1">
      <c r="A31" s="581" t="s">
        <v>65</v>
      </c>
      <c r="B31" s="583" t="s">
        <v>351</v>
      </c>
      <c r="C31" s="449"/>
      <c r="D31" s="449"/>
      <c r="E31" s="560"/>
    </row>
    <row r="32" spans="1:5" s="557" customFormat="1" ht="12" customHeight="1" thickBot="1">
      <c r="A32" s="580" t="s">
        <v>66</v>
      </c>
      <c r="B32" s="566" t="s">
        <v>353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89" t="s">
        <v>478</v>
      </c>
      <c r="C33" s="42"/>
      <c r="D33" s="42"/>
      <c r="E33" s="573"/>
    </row>
    <row r="34" spans="1:5" s="530" customFormat="1" ht="12" customHeight="1" thickBot="1">
      <c r="A34" s="567" t="s">
        <v>13</v>
      </c>
      <c r="B34" s="389" t="s">
        <v>532</v>
      </c>
      <c r="C34" s="42"/>
      <c r="D34" s="42"/>
      <c r="E34" s="573"/>
    </row>
    <row r="35" spans="1:5" s="530" customFormat="1" ht="12" customHeight="1" thickBot="1">
      <c r="A35" s="504" t="s">
        <v>14</v>
      </c>
      <c r="B35" s="389" t="s">
        <v>644</v>
      </c>
      <c r="C35" s="448">
        <f>+C8+C19+C24+C25+C29+C33+C34</f>
        <v>0</v>
      </c>
      <c r="D35" s="448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89" t="s">
        <v>533</v>
      </c>
      <c r="C36" s="448">
        <f>+C37+C38+C39</f>
        <v>0</v>
      </c>
      <c r="D36" s="448">
        <f>+D37+D38+D39</f>
        <v>0</v>
      </c>
      <c r="E36" s="574">
        <f>+E37+E38+E39</f>
        <v>0</v>
      </c>
    </row>
    <row r="37" spans="1:5" s="530" customFormat="1" ht="12" customHeight="1">
      <c r="A37" s="581" t="s">
        <v>534</v>
      </c>
      <c r="B37" s="582" t="s">
        <v>163</v>
      </c>
      <c r="C37" s="104"/>
      <c r="D37" s="104"/>
      <c r="E37" s="561"/>
    </row>
    <row r="38" spans="1:5" s="557" customFormat="1" ht="12" customHeight="1">
      <c r="A38" s="581" t="s">
        <v>535</v>
      </c>
      <c r="B38" s="583" t="s">
        <v>3</v>
      </c>
      <c r="C38" s="449"/>
      <c r="D38" s="449"/>
      <c r="E38" s="560"/>
    </row>
    <row r="39" spans="1:5" s="557" customFormat="1" ht="12" customHeight="1" thickBot="1">
      <c r="A39" s="580" t="s">
        <v>536</v>
      </c>
      <c r="B39" s="566" t="s">
        <v>537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538</v>
      </c>
      <c r="C40" s="110">
        <f>+C35+C36</f>
        <v>0</v>
      </c>
      <c r="D40" s="110">
        <f>+D35+D36</f>
        <v>0</v>
      </c>
      <c r="E40" s="575">
        <f>+E35+E36</f>
        <v>0</v>
      </c>
    </row>
    <row r="41" spans="1:5" s="557" customFormat="1" ht="15" customHeight="1">
      <c r="A41" s="512"/>
      <c r="B41" s="513"/>
      <c r="C41" s="528"/>
      <c r="D41" s="528"/>
      <c r="E41" s="528"/>
    </row>
    <row r="42" spans="1:5" ht="13.5" thickBot="1">
      <c r="A42" s="514"/>
      <c r="B42" s="515"/>
      <c r="C42" s="529"/>
      <c r="D42" s="529"/>
      <c r="E42" s="529"/>
    </row>
    <row r="43" spans="1:5" s="556" customFormat="1" ht="16.5" customHeight="1" thickBot="1">
      <c r="A43" s="706" t="s">
        <v>44</v>
      </c>
      <c r="B43" s="707"/>
      <c r="C43" s="707"/>
      <c r="D43" s="707"/>
      <c r="E43" s="708"/>
    </row>
    <row r="44" spans="1:5" s="344" customFormat="1" ht="12" customHeight="1" thickBot="1">
      <c r="A44" s="567" t="s">
        <v>7</v>
      </c>
      <c r="B44" s="389" t="s">
        <v>539</v>
      </c>
      <c r="C44" s="448">
        <f>SUM(C45:C49)</f>
        <v>0</v>
      </c>
      <c r="D44" s="448">
        <f>SUM(D45:D49)</f>
        <v>0</v>
      </c>
      <c r="E44" s="478">
        <f>SUM(E45:E49)</f>
        <v>0</v>
      </c>
    </row>
    <row r="45" spans="1:5" ht="12" customHeight="1">
      <c r="A45" s="580" t="s">
        <v>71</v>
      </c>
      <c r="B45" s="370" t="s">
        <v>37</v>
      </c>
      <c r="C45" s="104"/>
      <c r="D45" s="104"/>
      <c r="E45" s="475"/>
    </row>
    <row r="46" spans="1:5" ht="12" customHeight="1">
      <c r="A46" s="580" t="s">
        <v>72</v>
      </c>
      <c r="B46" s="369" t="s">
        <v>131</v>
      </c>
      <c r="C46" s="442"/>
      <c r="D46" s="442"/>
      <c r="E46" s="476"/>
    </row>
    <row r="47" spans="1:5" ht="12" customHeight="1">
      <c r="A47" s="580" t="s">
        <v>73</v>
      </c>
      <c r="B47" s="369" t="s">
        <v>100</v>
      </c>
      <c r="C47" s="442"/>
      <c r="D47" s="442"/>
      <c r="E47" s="476"/>
    </row>
    <row r="48" spans="1:5" ht="12" customHeight="1">
      <c r="A48" s="580" t="s">
        <v>74</v>
      </c>
      <c r="B48" s="369" t="s">
        <v>132</v>
      </c>
      <c r="C48" s="442"/>
      <c r="D48" s="442"/>
      <c r="E48" s="476"/>
    </row>
    <row r="49" spans="1:5" ht="12" customHeight="1" thickBot="1">
      <c r="A49" s="580" t="s">
        <v>107</v>
      </c>
      <c r="B49" s="369" t="s">
        <v>133</v>
      </c>
      <c r="C49" s="442"/>
      <c r="D49" s="442"/>
      <c r="E49" s="476"/>
    </row>
    <row r="50" spans="1:5" ht="12" customHeight="1" thickBot="1">
      <c r="A50" s="567" t="s">
        <v>8</v>
      </c>
      <c r="B50" s="389" t="s">
        <v>540</v>
      </c>
      <c r="C50" s="448">
        <f>SUM(C51:C53)</f>
        <v>0</v>
      </c>
      <c r="D50" s="448">
        <f>SUM(D51:D53)</f>
        <v>0</v>
      </c>
      <c r="E50" s="478">
        <f>SUM(E51:E53)</f>
        <v>0</v>
      </c>
    </row>
    <row r="51" spans="1:5" s="344" customFormat="1" ht="12" customHeight="1">
      <c r="A51" s="580" t="s">
        <v>77</v>
      </c>
      <c r="B51" s="370" t="s">
        <v>153</v>
      </c>
      <c r="C51" s="104"/>
      <c r="D51" s="104"/>
      <c r="E51" s="475"/>
    </row>
    <row r="52" spans="1:5" ht="12" customHeight="1">
      <c r="A52" s="580" t="s">
        <v>78</v>
      </c>
      <c r="B52" s="369" t="s">
        <v>135</v>
      </c>
      <c r="C52" s="442"/>
      <c r="D52" s="442"/>
      <c r="E52" s="476"/>
    </row>
    <row r="53" spans="1:5" ht="12" customHeight="1">
      <c r="A53" s="580" t="s">
        <v>79</v>
      </c>
      <c r="B53" s="369" t="s">
        <v>45</v>
      </c>
      <c r="C53" s="442"/>
      <c r="D53" s="442"/>
      <c r="E53" s="476"/>
    </row>
    <row r="54" spans="1:5" ht="12" customHeight="1" thickBot="1">
      <c r="A54" s="580" t="s">
        <v>80</v>
      </c>
      <c r="B54" s="369" t="s">
        <v>645</v>
      </c>
      <c r="C54" s="442"/>
      <c r="D54" s="442"/>
      <c r="E54" s="476"/>
    </row>
    <row r="55" spans="1:5" ht="12" customHeight="1" thickBot="1">
      <c r="A55" s="567" t="s">
        <v>9</v>
      </c>
      <c r="B55" s="571" t="s">
        <v>541</v>
      </c>
      <c r="C55" s="448">
        <f>+C44+C50</f>
        <v>0</v>
      </c>
      <c r="D55" s="448">
        <f>+D44+D50</f>
        <v>0</v>
      </c>
      <c r="E55" s="47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659" t="s">
        <v>701</v>
      </c>
      <c r="B57" s="660"/>
      <c r="C57" s="114"/>
      <c r="D57" s="114"/>
      <c r="E57" s="565"/>
    </row>
    <row r="58" spans="1:5" ht="14.25" customHeight="1" thickBot="1">
      <c r="A58" s="661" t="s">
        <v>700</v>
      </c>
      <c r="B58" s="662"/>
      <c r="C58" s="114"/>
      <c r="D58" s="114"/>
      <c r="E58" s="565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72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507" customFormat="1" ht="21" customHeight="1" thickBot="1">
      <c r="A1" s="506"/>
      <c r="B1" s="508"/>
      <c r="C1" s="553"/>
      <c r="D1" s="553"/>
      <c r="E1" s="642" t="s">
        <v>722</v>
      </c>
    </row>
    <row r="2" spans="1:5" s="554" customFormat="1" ht="25.5" customHeight="1">
      <c r="A2" s="534" t="s">
        <v>144</v>
      </c>
      <c r="B2" s="709" t="s">
        <v>521</v>
      </c>
      <c r="C2" s="710"/>
      <c r="D2" s="711"/>
      <c r="E2" s="577" t="s">
        <v>48</v>
      </c>
    </row>
    <row r="3" spans="1:5" s="554" customFormat="1" ht="24.75" thickBot="1">
      <c r="A3" s="552" t="s">
        <v>522</v>
      </c>
      <c r="B3" s="712" t="s">
        <v>641</v>
      </c>
      <c r="C3" s="715"/>
      <c r="D3" s="716"/>
      <c r="E3" s="578" t="s">
        <v>50</v>
      </c>
    </row>
    <row r="4" spans="1:5" s="555" customFormat="1" ht="15.75" customHeight="1" thickBot="1">
      <c r="A4" s="509"/>
      <c r="B4" s="509"/>
      <c r="C4" s="510"/>
      <c r="D4" s="510"/>
      <c r="E4" s="510" t="s">
        <v>42</v>
      </c>
    </row>
    <row r="5" spans="1:5" ht="24.75" thickBot="1">
      <c r="A5" s="354" t="s">
        <v>145</v>
      </c>
      <c r="B5" s="355" t="s">
        <v>699</v>
      </c>
      <c r="C5" s="98" t="s">
        <v>176</v>
      </c>
      <c r="D5" s="98" t="s">
        <v>181</v>
      </c>
      <c r="E5" s="511" t="s">
        <v>182</v>
      </c>
    </row>
    <row r="6" spans="1:5" s="556" customFormat="1" ht="12.75" customHeight="1" thickBot="1">
      <c r="A6" s="504" t="s">
        <v>418</v>
      </c>
      <c r="B6" s="505" t="s">
        <v>419</v>
      </c>
      <c r="C6" s="505" t="s">
        <v>420</v>
      </c>
      <c r="D6" s="113" t="s">
        <v>421</v>
      </c>
      <c r="E6" s="111" t="s">
        <v>422</v>
      </c>
    </row>
    <row r="7" spans="1:5" s="556" customFormat="1" ht="15.75" customHeight="1" thickBot="1">
      <c r="A7" s="706" t="s">
        <v>43</v>
      </c>
      <c r="B7" s="707"/>
      <c r="C7" s="707"/>
      <c r="D7" s="707"/>
      <c r="E7" s="708"/>
    </row>
    <row r="8" spans="1:5" s="530" customFormat="1" ht="12" customHeight="1" thickBot="1">
      <c r="A8" s="504" t="s">
        <v>7</v>
      </c>
      <c r="B8" s="568" t="s">
        <v>523</v>
      </c>
      <c r="C8" s="448">
        <f>SUM(C9:C18)</f>
        <v>0</v>
      </c>
      <c r="D8" s="448">
        <f>SUM(D9:D18)</f>
        <v>0</v>
      </c>
      <c r="E8" s="574">
        <f>SUM(E9:E18)</f>
        <v>0</v>
      </c>
    </row>
    <row r="9" spans="1:5" s="530" customFormat="1" ht="12" customHeight="1">
      <c r="A9" s="579" t="s">
        <v>71</v>
      </c>
      <c r="B9" s="371" t="s">
        <v>337</v>
      </c>
      <c r="C9" s="107"/>
      <c r="D9" s="107"/>
      <c r="E9" s="563"/>
    </row>
    <row r="10" spans="1:5" s="530" customFormat="1" ht="12" customHeight="1">
      <c r="A10" s="580" t="s">
        <v>72</v>
      </c>
      <c r="B10" s="369" t="s">
        <v>338</v>
      </c>
      <c r="C10" s="445"/>
      <c r="D10" s="445"/>
      <c r="E10" s="116"/>
    </row>
    <row r="11" spans="1:5" s="530" customFormat="1" ht="12" customHeight="1">
      <c r="A11" s="580" t="s">
        <v>73</v>
      </c>
      <c r="B11" s="369" t="s">
        <v>339</v>
      </c>
      <c r="C11" s="445"/>
      <c r="D11" s="445"/>
      <c r="E11" s="116"/>
    </row>
    <row r="12" spans="1:5" s="530" customFormat="1" ht="12" customHeight="1">
      <c r="A12" s="580" t="s">
        <v>74</v>
      </c>
      <c r="B12" s="369" t="s">
        <v>340</v>
      </c>
      <c r="C12" s="445"/>
      <c r="D12" s="445"/>
      <c r="E12" s="116"/>
    </row>
    <row r="13" spans="1:5" s="530" customFormat="1" ht="12" customHeight="1">
      <c r="A13" s="580" t="s">
        <v>107</v>
      </c>
      <c r="B13" s="369" t="s">
        <v>341</v>
      </c>
      <c r="C13" s="445"/>
      <c r="D13" s="445"/>
      <c r="E13" s="116"/>
    </row>
    <row r="14" spans="1:5" s="530" customFormat="1" ht="12" customHeight="1">
      <c r="A14" s="580" t="s">
        <v>75</v>
      </c>
      <c r="B14" s="369" t="s">
        <v>524</v>
      </c>
      <c r="C14" s="445"/>
      <c r="D14" s="445"/>
      <c r="E14" s="116"/>
    </row>
    <row r="15" spans="1:5" s="557" customFormat="1" ht="12" customHeight="1">
      <c r="A15" s="580" t="s">
        <v>76</v>
      </c>
      <c r="B15" s="368" t="s">
        <v>525</v>
      </c>
      <c r="C15" s="445"/>
      <c r="D15" s="445"/>
      <c r="E15" s="116"/>
    </row>
    <row r="16" spans="1:5" s="557" customFormat="1" ht="12" customHeight="1">
      <c r="A16" s="580" t="s">
        <v>84</v>
      </c>
      <c r="B16" s="369" t="s">
        <v>344</v>
      </c>
      <c r="C16" s="108"/>
      <c r="D16" s="108"/>
      <c r="E16" s="562"/>
    </row>
    <row r="17" spans="1:5" s="530" customFormat="1" ht="12" customHeight="1">
      <c r="A17" s="580" t="s">
        <v>85</v>
      </c>
      <c r="B17" s="369" t="s">
        <v>346</v>
      </c>
      <c r="C17" s="445"/>
      <c r="D17" s="445"/>
      <c r="E17" s="116"/>
    </row>
    <row r="18" spans="1:5" s="557" customFormat="1" ht="12" customHeight="1" thickBot="1">
      <c r="A18" s="580" t="s">
        <v>86</v>
      </c>
      <c r="B18" s="368" t="s">
        <v>348</v>
      </c>
      <c r="C18" s="447"/>
      <c r="D18" s="447"/>
      <c r="E18" s="558"/>
    </row>
    <row r="19" spans="1:5" s="557" customFormat="1" ht="12" customHeight="1" thickBot="1">
      <c r="A19" s="504" t="s">
        <v>8</v>
      </c>
      <c r="B19" s="568" t="s">
        <v>526</v>
      </c>
      <c r="C19" s="448">
        <f>SUM(C20:C22)</f>
        <v>0</v>
      </c>
      <c r="D19" s="448">
        <f>SUM(D20:D22)</f>
        <v>0</v>
      </c>
      <c r="E19" s="574">
        <f>SUM(E20:E22)</f>
        <v>0</v>
      </c>
    </row>
    <row r="20" spans="1:5" s="557" customFormat="1" ht="12" customHeight="1">
      <c r="A20" s="580" t="s">
        <v>77</v>
      </c>
      <c r="B20" s="370" t="s">
        <v>318</v>
      </c>
      <c r="C20" s="445"/>
      <c r="D20" s="445"/>
      <c r="E20" s="116"/>
    </row>
    <row r="21" spans="1:5" s="557" customFormat="1" ht="12" customHeight="1">
      <c r="A21" s="580" t="s">
        <v>78</v>
      </c>
      <c r="B21" s="369" t="s">
        <v>527</v>
      </c>
      <c r="C21" s="445"/>
      <c r="D21" s="445"/>
      <c r="E21" s="116"/>
    </row>
    <row r="22" spans="1:5" s="557" customFormat="1" ht="12" customHeight="1">
      <c r="A22" s="580" t="s">
        <v>79</v>
      </c>
      <c r="B22" s="369" t="s">
        <v>528</v>
      </c>
      <c r="C22" s="445"/>
      <c r="D22" s="445"/>
      <c r="E22" s="116"/>
    </row>
    <row r="23" spans="1:5" s="557" customFormat="1" ht="12" customHeight="1" thickBot="1">
      <c r="A23" s="580" t="s">
        <v>80</v>
      </c>
      <c r="B23" s="369" t="s">
        <v>642</v>
      </c>
      <c r="C23" s="445"/>
      <c r="D23" s="445"/>
      <c r="E23" s="116"/>
    </row>
    <row r="24" spans="1:5" s="557" customFormat="1" ht="12" customHeight="1" thickBot="1">
      <c r="A24" s="567" t="s">
        <v>9</v>
      </c>
      <c r="B24" s="389" t="s">
        <v>122</v>
      </c>
      <c r="C24" s="42"/>
      <c r="D24" s="42"/>
      <c r="E24" s="573"/>
    </row>
    <row r="25" spans="1:5" s="557" customFormat="1" ht="12" customHeight="1" thickBot="1">
      <c r="A25" s="567" t="s">
        <v>10</v>
      </c>
      <c r="B25" s="389" t="s">
        <v>529</v>
      </c>
      <c r="C25" s="448">
        <f>SUM(C26:C27)</f>
        <v>0</v>
      </c>
      <c r="D25" s="448">
        <f>SUM(D26:D27)</f>
        <v>0</v>
      </c>
      <c r="E25" s="574">
        <f>SUM(E26:E27)</f>
        <v>0</v>
      </c>
    </row>
    <row r="26" spans="1:5" s="557" customFormat="1" ht="12" customHeight="1">
      <c r="A26" s="581" t="s">
        <v>331</v>
      </c>
      <c r="B26" s="582" t="s">
        <v>527</v>
      </c>
      <c r="C26" s="104"/>
      <c r="D26" s="104"/>
      <c r="E26" s="561"/>
    </row>
    <row r="27" spans="1:5" s="557" customFormat="1" ht="12" customHeight="1">
      <c r="A27" s="581" t="s">
        <v>332</v>
      </c>
      <c r="B27" s="583" t="s">
        <v>530</v>
      </c>
      <c r="C27" s="449"/>
      <c r="D27" s="449"/>
      <c r="E27" s="560"/>
    </row>
    <row r="28" spans="1:5" s="557" customFormat="1" ht="12" customHeight="1" thickBot="1">
      <c r="A28" s="580" t="s">
        <v>333</v>
      </c>
      <c r="B28" s="584" t="s">
        <v>643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89" t="s">
        <v>531</v>
      </c>
      <c r="C29" s="448">
        <f>SUM(C30:C32)</f>
        <v>0</v>
      </c>
      <c r="D29" s="448">
        <f>SUM(D30:D32)</f>
        <v>0</v>
      </c>
      <c r="E29" s="574">
        <f>SUM(E30:E32)</f>
        <v>0</v>
      </c>
    </row>
    <row r="30" spans="1:5" s="557" customFormat="1" ht="12" customHeight="1">
      <c r="A30" s="581" t="s">
        <v>64</v>
      </c>
      <c r="B30" s="582" t="s">
        <v>350</v>
      </c>
      <c r="C30" s="104"/>
      <c r="D30" s="104"/>
      <c r="E30" s="561"/>
    </row>
    <row r="31" spans="1:5" s="557" customFormat="1" ht="12" customHeight="1">
      <c r="A31" s="581" t="s">
        <v>65</v>
      </c>
      <c r="B31" s="583" t="s">
        <v>351</v>
      </c>
      <c r="C31" s="449"/>
      <c r="D31" s="449"/>
      <c r="E31" s="560"/>
    </row>
    <row r="32" spans="1:5" s="557" customFormat="1" ht="12" customHeight="1" thickBot="1">
      <c r="A32" s="580" t="s">
        <v>66</v>
      </c>
      <c r="B32" s="566" t="s">
        <v>353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89" t="s">
        <v>478</v>
      </c>
      <c r="C33" s="42"/>
      <c r="D33" s="42"/>
      <c r="E33" s="573"/>
    </row>
    <row r="34" spans="1:5" s="530" customFormat="1" ht="12" customHeight="1" thickBot="1">
      <c r="A34" s="567" t="s">
        <v>13</v>
      </c>
      <c r="B34" s="389" t="s">
        <v>532</v>
      </c>
      <c r="C34" s="42"/>
      <c r="D34" s="42"/>
      <c r="E34" s="573"/>
    </row>
    <row r="35" spans="1:5" s="530" customFormat="1" ht="12" customHeight="1" thickBot="1">
      <c r="A35" s="504" t="s">
        <v>14</v>
      </c>
      <c r="B35" s="389" t="s">
        <v>644</v>
      </c>
      <c r="C35" s="448">
        <f>+C8+C19+C24+C25+C29+C33+C34</f>
        <v>0</v>
      </c>
      <c r="D35" s="448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89" t="s">
        <v>533</v>
      </c>
      <c r="C36" s="448">
        <f>+C37+C38+C39</f>
        <v>0</v>
      </c>
      <c r="D36" s="448">
        <f>+D37+D38+D39</f>
        <v>0</v>
      </c>
      <c r="E36" s="574">
        <f>+E37+E38+E39</f>
        <v>0</v>
      </c>
    </row>
    <row r="37" spans="1:5" s="530" customFormat="1" ht="12" customHeight="1">
      <c r="A37" s="581" t="s">
        <v>534</v>
      </c>
      <c r="B37" s="582" t="s">
        <v>163</v>
      </c>
      <c r="C37" s="104"/>
      <c r="D37" s="104"/>
      <c r="E37" s="561"/>
    </row>
    <row r="38" spans="1:5" s="557" customFormat="1" ht="12" customHeight="1">
      <c r="A38" s="581" t="s">
        <v>535</v>
      </c>
      <c r="B38" s="583" t="s">
        <v>3</v>
      </c>
      <c r="C38" s="449"/>
      <c r="D38" s="449"/>
      <c r="E38" s="560"/>
    </row>
    <row r="39" spans="1:5" s="557" customFormat="1" ht="12" customHeight="1" thickBot="1">
      <c r="A39" s="580" t="s">
        <v>536</v>
      </c>
      <c r="B39" s="566" t="s">
        <v>537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538</v>
      </c>
      <c r="C40" s="110">
        <f>+C35+C36</f>
        <v>0</v>
      </c>
      <c r="D40" s="110">
        <f>+D35+D36</f>
        <v>0</v>
      </c>
      <c r="E40" s="575">
        <f>+E35+E36</f>
        <v>0</v>
      </c>
    </row>
    <row r="41" spans="1:5" s="557" customFormat="1" ht="15" customHeight="1">
      <c r="A41" s="512"/>
      <c r="B41" s="513"/>
      <c r="C41" s="528"/>
      <c r="D41" s="528"/>
      <c r="E41" s="528"/>
    </row>
    <row r="42" spans="1:5" ht="13.5" thickBot="1">
      <c r="A42" s="514"/>
      <c r="B42" s="515"/>
      <c r="C42" s="529"/>
      <c r="D42" s="529"/>
      <c r="E42" s="529"/>
    </row>
    <row r="43" spans="1:5" s="556" customFormat="1" ht="16.5" customHeight="1" thickBot="1">
      <c r="A43" s="706" t="s">
        <v>44</v>
      </c>
      <c r="B43" s="707"/>
      <c r="C43" s="707"/>
      <c r="D43" s="707"/>
      <c r="E43" s="708"/>
    </row>
    <row r="44" spans="1:5" s="344" customFormat="1" ht="12" customHeight="1" thickBot="1">
      <c r="A44" s="567" t="s">
        <v>7</v>
      </c>
      <c r="B44" s="389" t="s">
        <v>539</v>
      </c>
      <c r="C44" s="448">
        <f>SUM(C45:C49)</f>
        <v>0</v>
      </c>
      <c r="D44" s="448">
        <f>SUM(D45:D49)</f>
        <v>0</v>
      </c>
      <c r="E44" s="478">
        <f>SUM(E45:E49)</f>
        <v>0</v>
      </c>
    </row>
    <row r="45" spans="1:5" ht="12" customHeight="1">
      <c r="A45" s="580" t="s">
        <v>71</v>
      </c>
      <c r="B45" s="370" t="s">
        <v>37</v>
      </c>
      <c r="C45" s="104"/>
      <c r="D45" s="104"/>
      <c r="E45" s="475"/>
    </row>
    <row r="46" spans="1:5" ht="12" customHeight="1">
      <c r="A46" s="580" t="s">
        <v>72</v>
      </c>
      <c r="B46" s="369" t="s">
        <v>131</v>
      </c>
      <c r="C46" s="442"/>
      <c r="D46" s="442"/>
      <c r="E46" s="476"/>
    </row>
    <row r="47" spans="1:5" ht="12" customHeight="1">
      <c r="A47" s="580" t="s">
        <v>73</v>
      </c>
      <c r="B47" s="369" t="s">
        <v>100</v>
      </c>
      <c r="C47" s="442"/>
      <c r="D47" s="442"/>
      <c r="E47" s="476"/>
    </row>
    <row r="48" spans="1:5" ht="12" customHeight="1">
      <c r="A48" s="580" t="s">
        <v>74</v>
      </c>
      <c r="B48" s="369" t="s">
        <v>132</v>
      </c>
      <c r="C48" s="442"/>
      <c r="D48" s="442"/>
      <c r="E48" s="476"/>
    </row>
    <row r="49" spans="1:5" ht="12" customHeight="1" thickBot="1">
      <c r="A49" s="580" t="s">
        <v>107</v>
      </c>
      <c r="B49" s="369" t="s">
        <v>133</v>
      </c>
      <c r="C49" s="442"/>
      <c r="D49" s="442"/>
      <c r="E49" s="476"/>
    </row>
    <row r="50" spans="1:5" ht="12" customHeight="1" thickBot="1">
      <c r="A50" s="567" t="s">
        <v>8</v>
      </c>
      <c r="B50" s="389" t="s">
        <v>540</v>
      </c>
      <c r="C50" s="448">
        <f>SUM(C51:C53)</f>
        <v>0</v>
      </c>
      <c r="D50" s="448">
        <f>SUM(D51:D53)</f>
        <v>0</v>
      </c>
      <c r="E50" s="478">
        <f>SUM(E51:E53)</f>
        <v>0</v>
      </c>
    </row>
    <row r="51" spans="1:5" s="344" customFormat="1" ht="12" customHeight="1">
      <c r="A51" s="580" t="s">
        <v>77</v>
      </c>
      <c r="B51" s="370" t="s">
        <v>153</v>
      </c>
      <c r="C51" s="104"/>
      <c r="D51" s="104"/>
      <c r="E51" s="475"/>
    </row>
    <row r="52" spans="1:5" ht="12" customHeight="1">
      <c r="A52" s="580" t="s">
        <v>78</v>
      </c>
      <c r="B52" s="369" t="s">
        <v>135</v>
      </c>
      <c r="C52" s="442"/>
      <c r="D52" s="442"/>
      <c r="E52" s="476"/>
    </row>
    <row r="53" spans="1:5" ht="12" customHeight="1">
      <c r="A53" s="580" t="s">
        <v>79</v>
      </c>
      <c r="B53" s="369" t="s">
        <v>45</v>
      </c>
      <c r="C53" s="442"/>
      <c r="D53" s="442"/>
      <c r="E53" s="476"/>
    </row>
    <row r="54" spans="1:5" ht="12" customHeight="1" thickBot="1">
      <c r="A54" s="580" t="s">
        <v>80</v>
      </c>
      <c r="B54" s="369" t="s">
        <v>645</v>
      </c>
      <c r="C54" s="442"/>
      <c r="D54" s="442"/>
      <c r="E54" s="476"/>
    </row>
    <row r="55" spans="1:5" ht="12" customHeight="1" thickBot="1">
      <c r="A55" s="567" t="s">
        <v>9</v>
      </c>
      <c r="B55" s="571" t="s">
        <v>541</v>
      </c>
      <c r="C55" s="448">
        <f>+C44+C50</f>
        <v>0</v>
      </c>
      <c r="D55" s="448">
        <f>+D44+D50</f>
        <v>0</v>
      </c>
      <c r="E55" s="47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659" t="s">
        <v>701</v>
      </c>
      <c r="B57" s="660"/>
      <c r="C57" s="114"/>
      <c r="D57" s="114"/>
      <c r="E57" s="565"/>
    </row>
    <row r="58" spans="1:5" ht="14.25" customHeight="1" thickBot="1">
      <c r="A58" s="661" t="s">
        <v>700</v>
      </c>
      <c r="B58" s="662"/>
      <c r="C58" s="114"/>
      <c r="D58" s="114"/>
      <c r="E58" s="565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E11" sqref="E11"/>
    </sheetView>
  </sheetViews>
  <sheetFormatPr defaultColWidth="9.00390625" defaultRowHeight="12.75"/>
  <cols>
    <col min="1" max="1" width="7.00390625" style="342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">
        <v>51</v>
      </c>
    </row>
    <row r="2" spans="1:7" ht="17.25" customHeight="1" thickBot="1">
      <c r="A2" s="717" t="s">
        <v>5</v>
      </c>
      <c r="B2" s="719" t="s">
        <v>309</v>
      </c>
      <c r="C2" s="719" t="s">
        <v>647</v>
      </c>
      <c r="D2" s="719" t="s">
        <v>688</v>
      </c>
      <c r="E2" s="721" t="s">
        <v>648</v>
      </c>
      <c r="F2" s="721"/>
      <c r="G2" s="722"/>
    </row>
    <row r="3" spans="1:7" s="343" customFormat="1" ht="57.75" customHeight="1" thickBot="1">
      <c r="A3" s="718"/>
      <c r="B3" s="720"/>
      <c r="C3" s="720"/>
      <c r="D3" s="720"/>
      <c r="E3" s="31" t="s">
        <v>649</v>
      </c>
      <c r="F3" s="31" t="s">
        <v>650</v>
      </c>
      <c r="G3" s="657" t="s">
        <v>651</v>
      </c>
    </row>
    <row r="4" spans="1:7" s="344" customFormat="1" ht="15" customHeight="1" thickBot="1">
      <c r="A4" s="504" t="s">
        <v>418</v>
      </c>
      <c r="B4" s="505" t="s">
        <v>419</v>
      </c>
      <c r="C4" s="505" t="s">
        <v>420</v>
      </c>
      <c r="D4" s="505" t="s">
        <v>421</v>
      </c>
      <c r="E4" s="505" t="s">
        <v>689</v>
      </c>
      <c r="F4" s="505" t="s">
        <v>499</v>
      </c>
      <c r="G4" s="587" t="s">
        <v>500</v>
      </c>
    </row>
    <row r="5" spans="1:7" ht="15" customHeight="1">
      <c r="A5" s="345" t="s">
        <v>7</v>
      </c>
      <c r="B5" s="346"/>
      <c r="C5" s="347"/>
      <c r="D5" s="347"/>
      <c r="E5" s="348">
        <f>C5+D5</f>
        <v>0</v>
      </c>
      <c r="F5" s="347"/>
      <c r="G5" s="349"/>
    </row>
    <row r="6" spans="1:7" ht="15" customHeight="1">
      <c r="A6" s="350" t="s">
        <v>8</v>
      </c>
      <c r="B6" s="351"/>
      <c r="C6" s="2"/>
      <c r="D6" s="2"/>
      <c r="E6" s="348">
        <f aca="true" t="shared" si="0" ref="E6:E35">C6+D6</f>
        <v>0</v>
      </c>
      <c r="F6" s="2"/>
      <c r="G6" s="181"/>
    </row>
    <row r="7" spans="1:7" ht="15" customHeight="1">
      <c r="A7" s="350" t="s">
        <v>9</v>
      </c>
      <c r="B7" s="351"/>
      <c r="C7" s="2"/>
      <c r="D7" s="2"/>
      <c r="E7" s="348">
        <f t="shared" si="0"/>
        <v>0</v>
      </c>
      <c r="F7" s="2"/>
      <c r="G7" s="181"/>
    </row>
    <row r="8" spans="1:7" ht="15" customHeight="1">
      <c r="A8" s="350" t="s">
        <v>10</v>
      </c>
      <c r="B8" s="351"/>
      <c r="C8" s="2"/>
      <c r="D8" s="2"/>
      <c r="E8" s="348">
        <f t="shared" si="0"/>
        <v>0</v>
      </c>
      <c r="F8" s="2"/>
      <c r="G8" s="181"/>
    </row>
    <row r="9" spans="1:7" ht="15" customHeight="1">
      <c r="A9" s="350" t="s">
        <v>11</v>
      </c>
      <c r="B9" s="351"/>
      <c r="C9" s="2"/>
      <c r="D9" s="2"/>
      <c r="E9" s="348">
        <f t="shared" si="0"/>
        <v>0</v>
      </c>
      <c r="F9" s="2"/>
      <c r="G9" s="181"/>
    </row>
    <row r="10" spans="1:7" ht="15" customHeight="1">
      <c r="A10" s="350" t="s">
        <v>12</v>
      </c>
      <c r="B10" s="351"/>
      <c r="C10" s="2"/>
      <c r="D10" s="2"/>
      <c r="E10" s="348">
        <f t="shared" si="0"/>
        <v>0</v>
      </c>
      <c r="F10" s="2"/>
      <c r="G10" s="181"/>
    </row>
    <row r="11" spans="1:7" ht="15" customHeight="1">
      <c r="A11" s="350" t="s">
        <v>13</v>
      </c>
      <c r="B11" s="351"/>
      <c r="C11" s="2"/>
      <c r="D11" s="2"/>
      <c r="E11" s="348">
        <f t="shared" si="0"/>
        <v>0</v>
      </c>
      <c r="F11" s="2"/>
      <c r="G11" s="181"/>
    </row>
    <row r="12" spans="1:7" ht="15" customHeight="1">
      <c r="A12" s="350" t="s">
        <v>14</v>
      </c>
      <c r="B12" s="351"/>
      <c r="C12" s="2"/>
      <c r="D12" s="2"/>
      <c r="E12" s="348">
        <f t="shared" si="0"/>
        <v>0</v>
      </c>
      <c r="F12" s="2"/>
      <c r="G12" s="181"/>
    </row>
    <row r="13" spans="1:7" ht="15" customHeight="1">
      <c r="A13" s="350" t="s">
        <v>15</v>
      </c>
      <c r="B13" s="351"/>
      <c r="C13" s="2"/>
      <c r="D13" s="2"/>
      <c r="E13" s="348">
        <f t="shared" si="0"/>
        <v>0</v>
      </c>
      <c r="F13" s="2"/>
      <c r="G13" s="181"/>
    </row>
    <row r="14" spans="1:7" ht="15" customHeight="1">
      <c r="A14" s="350" t="s">
        <v>16</v>
      </c>
      <c r="B14" s="351"/>
      <c r="C14" s="2"/>
      <c r="D14" s="2"/>
      <c r="E14" s="348">
        <f t="shared" si="0"/>
        <v>0</v>
      </c>
      <c r="F14" s="2"/>
      <c r="G14" s="181"/>
    </row>
    <row r="15" spans="1:7" ht="15" customHeight="1">
      <c r="A15" s="350" t="s">
        <v>17</v>
      </c>
      <c r="B15" s="351"/>
      <c r="C15" s="2"/>
      <c r="D15" s="2"/>
      <c r="E15" s="348">
        <f t="shared" si="0"/>
        <v>0</v>
      </c>
      <c r="F15" s="2"/>
      <c r="G15" s="181"/>
    </row>
    <row r="16" spans="1:7" ht="15" customHeight="1">
      <c r="A16" s="350" t="s">
        <v>18</v>
      </c>
      <c r="B16" s="351"/>
      <c r="C16" s="2"/>
      <c r="D16" s="2"/>
      <c r="E16" s="348">
        <f t="shared" si="0"/>
        <v>0</v>
      </c>
      <c r="F16" s="2"/>
      <c r="G16" s="181"/>
    </row>
    <row r="17" spans="1:7" ht="15" customHeight="1">
      <c r="A17" s="350" t="s">
        <v>19</v>
      </c>
      <c r="B17" s="351"/>
      <c r="C17" s="2"/>
      <c r="D17" s="2"/>
      <c r="E17" s="348">
        <f t="shared" si="0"/>
        <v>0</v>
      </c>
      <c r="F17" s="2"/>
      <c r="G17" s="181"/>
    </row>
    <row r="18" spans="1:7" ht="15" customHeight="1">
      <c r="A18" s="350" t="s">
        <v>20</v>
      </c>
      <c r="B18" s="351"/>
      <c r="C18" s="2"/>
      <c r="D18" s="2"/>
      <c r="E18" s="348">
        <f t="shared" si="0"/>
        <v>0</v>
      </c>
      <c r="F18" s="2"/>
      <c r="G18" s="181"/>
    </row>
    <row r="19" spans="1:7" ht="15" customHeight="1">
      <c r="A19" s="350" t="s">
        <v>21</v>
      </c>
      <c r="B19" s="351"/>
      <c r="C19" s="2"/>
      <c r="D19" s="2"/>
      <c r="E19" s="348">
        <f t="shared" si="0"/>
        <v>0</v>
      </c>
      <c r="F19" s="2"/>
      <c r="G19" s="181"/>
    </row>
    <row r="20" spans="1:7" ht="15" customHeight="1">
      <c r="A20" s="350" t="s">
        <v>22</v>
      </c>
      <c r="B20" s="351"/>
      <c r="C20" s="2"/>
      <c r="D20" s="2"/>
      <c r="E20" s="348">
        <f t="shared" si="0"/>
        <v>0</v>
      </c>
      <c r="F20" s="2"/>
      <c r="G20" s="181"/>
    </row>
    <row r="21" spans="1:7" ht="15" customHeight="1">
      <c r="A21" s="350" t="s">
        <v>23</v>
      </c>
      <c r="B21" s="351"/>
      <c r="C21" s="2"/>
      <c r="D21" s="2"/>
      <c r="E21" s="348">
        <f t="shared" si="0"/>
        <v>0</v>
      </c>
      <c r="F21" s="2"/>
      <c r="G21" s="181"/>
    </row>
    <row r="22" spans="1:7" ht="15" customHeight="1">
      <c r="A22" s="350" t="s">
        <v>24</v>
      </c>
      <c r="B22" s="351"/>
      <c r="C22" s="2"/>
      <c r="D22" s="2"/>
      <c r="E22" s="348">
        <f t="shared" si="0"/>
        <v>0</v>
      </c>
      <c r="F22" s="2"/>
      <c r="G22" s="181"/>
    </row>
    <row r="23" spans="1:7" ht="15" customHeight="1">
      <c r="A23" s="350" t="s">
        <v>25</v>
      </c>
      <c r="B23" s="351"/>
      <c r="C23" s="2"/>
      <c r="D23" s="2"/>
      <c r="E23" s="348">
        <f t="shared" si="0"/>
        <v>0</v>
      </c>
      <c r="F23" s="2"/>
      <c r="G23" s="181"/>
    </row>
    <row r="24" spans="1:7" ht="15" customHeight="1">
      <c r="A24" s="350" t="s">
        <v>26</v>
      </c>
      <c r="B24" s="351"/>
      <c r="C24" s="2"/>
      <c r="D24" s="2"/>
      <c r="E24" s="348">
        <f t="shared" si="0"/>
        <v>0</v>
      </c>
      <c r="F24" s="2"/>
      <c r="G24" s="181"/>
    </row>
    <row r="25" spans="1:7" ht="15" customHeight="1">
      <c r="A25" s="350" t="s">
        <v>27</v>
      </c>
      <c r="B25" s="351"/>
      <c r="C25" s="2"/>
      <c r="D25" s="2"/>
      <c r="E25" s="348">
        <f t="shared" si="0"/>
        <v>0</v>
      </c>
      <c r="F25" s="2"/>
      <c r="G25" s="181"/>
    </row>
    <row r="26" spans="1:7" ht="15" customHeight="1">
      <c r="A26" s="350" t="s">
        <v>28</v>
      </c>
      <c r="B26" s="351"/>
      <c r="C26" s="2"/>
      <c r="D26" s="2"/>
      <c r="E26" s="348">
        <f t="shared" si="0"/>
        <v>0</v>
      </c>
      <c r="F26" s="2"/>
      <c r="G26" s="181"/>
    </row>
    <row r="27" spans="1:7" ht="15" customHeight="1">
      <c r="A27" s="350" t="s">
        <v>29</v>
      </c>
      <c r="B27" s="351"/>
      <c r="C27" s="2"/>
      <c r="D27" s="2"/>
      <c r="E27" s="348">
        <f t="shared" si="0"/>
        <v>0</v>
      </c>
      <c r="F27" s="2"/>
      <c r="G27" s="181"/>
    </row>
    <row r="28" spans="1:7" ht="15" customHeight="1">
      <c r="A28" s="350" t="s">
        <v>30</v>
      </c>
      <c r="B28" s="351"/>
      <c r="C28" s="2"/>
      <c r="D28" s="2"/>
      <c r="E28" s="348">
        <f t="shared" si="0"/>
        <v>0</v>
      </c>
      <c r="F28" s="2"/>
      <c r="G28" s="181"/>
    </row>
    <row r="29" spans="1:7" ht="15" customHeight="1">
      <c r="A29" s="350" t="s">
        <v>31</v>
      </c>
      <c r="B29" s="351"/>
      <c r="C29" s="2"/>
      <c r="D29" s="2"/>
      <c r="E29" s="348">
        <f t="shared" si="0"/>
        <v>0</v>
      </c>
      <c r="F29" s="2"/>
      <c r="G29" s="181"/>
    </row>
    <row r="30" spans="1:7" ht="15" customHeight="1">
      <c r="A30" s="350" t="s">
        <v>32</v>
      </c>
      <c r="B30" s="351"/>
      <c r="C30" s="2"/>
      <c r="D30" s="2"/>
      <c r="E30" s="348"/>
      <c r="F30" s="2"/>
      <c r="G30" s="181"/>
    </row>
    <row r="31" spans="1:7" ht="15" customHeight="1">
      <c r="A31" s="350" t="s">
        <v>33</v>
      </c>
      <c r="B31" s="351"/>
      <c r="C31" s="2"/>
      <c r="D31" s="2"/>
      <c r="E31" s="348">
        <f t="shared" si="0"/>
        <v>0</v>
      </c>
      <c r="F31" s="2"/>
      <c r="G31" s="181"/>
    </row>
    <row r="32" spans="1:7" ht="15" customHeight="1">
      <c r="A32" s="350" t="s">
        <v>34</v>
      </c>
      <c r="B32" s="351"/>
      <c r="C32" s="2"/>
      <c r="D32" s="2"/>
      <c r="E32" s="348">
        <f t="shared" si="0"/>
        <v>0</v>
      </c>
      <c r="F32" s="2"/>
      <c r="G32" s="181"/>
    </row>
    <row r="33" spans="1:7" ht="15" customHeight="1">
      <c r="A33" s="350" t="s">
        <v>35</v>
      </c>
      <c r="B33" s="351"/>
      <c r="C33" s="2"/>
      <c r="D33" s="2"/>
      <c r="E33" s="348">
        <f t="shared" si="0"/>
        <v>0</v>
      </c>
      <c r="F33" s="2"/>
      <c r="G33" s="181"/>
    </row>
    <row r="34" spans="1:7" ht="15" customHeight="1">
      <c r="A34" s="350" t="s">
        <v>91</v>
      </c>
      <c r="B34" s="351"/>
      <c r="C34" s="2"/>
      <c r="D34" s="2"/>
      <c r="E34" s="348">
        <f t="shared" si="0"/>
        <v>0</v>
      </c>
      <c r="F34" s="2"/>
      <c r="G34" s="181"/>
    </row>
    <row r="35" spans="1:7" ht="15" customHeight="1" thickBot="1">
      <c r="A35" s="350" t="s">
        <v>185</v>
      </c>
      <c r="B35" s="352"/>
      <c r="C35" s="3"/>
      <c r="D35" s="3"/>
      <c r="E35" s="348">
        <f t="shared" si="0"/>
        <v>0</v>
      </c>
      <c r="F35" s="3"/>
      <c r="G35" s="353"/>
    </row>
    <row r="36" spans="1:7" ht="15" customHeight="1" thickBot="1">
      <c r="A36" s="723" t="s">
        <v>40</v>
      </c>
      <c r="B36" s="724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……/2016. (……) önkormányzati rendelethez&amp;"Times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C1">
      <selection activeCell="I7" sqref="I7"/>
    </sheetView>
  </sheetViews>
  <sheetFormatPr defaultColWidth="9.00390625" defaultRowHeight="12.75"/>
  <cols>
    <col min="1" max="1" width="9.00390625" style="410" customWidth="1"/>
    <col min="2" max="2" width="64.875" style="410" customWidth="1"/>
    <col min="3" max="3" width="17.375" style="410" customWidth="1"/>
    <col min="4" max="5" width="17.375" style="411" customWidth="1"/>
    <col min="6" max="16384" width="9.375" style="421" customWidth="1"/>
  </cols>
  <sheetData>
    <row r="1" spans="1:5" ht="15.75" customHeight="1">
      <c r="A1" s="666" t="s">
        <v>4</v>
      </c>
      <c r="B1" s="666"/>
      <c r="C1" s="666"/>
      <c r="D1" s="666"/>
      <c r="E1" s="666"/>
    </row>
    <row r="2" spans="1:5" ht="15.75" customHeight="1" thickBot="1">
      <c r="A2" s="46" t="s">
        <v>110</v>
      </c>
      <c r="B2" s="46"/>
      <c r="C2" s="46"/>
      <c r="D2" s="408"/>
      <c r="E2" s="408" t="s">
        <v>154</v>
      </c>
    </row>
    <row r="3" spans="1:5" ht="15.75" customHeight="1">
      <c r="A3" s="667" t="s">
        <v>59</v>
      </c>
      <c r="B3" s="669" t="s">
        <v>6</v>
      </c>
      <c r="C3" s="725" t="s">
        <v>723</v>
      </c>
      <c r="D3" s="671" t="s">
        <v>724</v>
      </c>
      <c r="E3" s="672"/>
    </row>
    <row r="4" spans="1:5" ht="37.5" customHeight="1" thickBot="1">
      <c r="A4" s="668"/>
      <c r="B4" s="670"/>
      <c r="C4" s="726"/>
      <c r="D4" s="48" t="s">
        <v>181</v>
      </c>
      <c r="E4" s="49" t="s">
        <v>182</v>
      </c>
    </row>
    <row r="5" spans="1:5" s="422" customFormat="1" ht="12" customHeight="1" thickBot="1">
      <c r="A5" s="386" t="s">
        <v>418</v>
      </c>
      <c r="B5" s="387" t="s">
        <v>419</v>
      </c>
      <c r="C5" s="387" t="s">
        <v>420</v>
      </c>
      <c r="D5" s="387" t="s">
        <v>422</v>
      </c>
      <c r="E5" s="388" t="s">
        <v>499</v>
      </c>
    </row>
    <row r="6" spans="1:5" s="423" customFormat="1" ht="12" customHeight="1" thickBot="1">
      <c r="A6" s="381" t="s">
        <v>7</v>
      </c>
      <c r="B6" s="595" t="s">
        <v>310</v>
      </c>
      <c r="C6" s="413">
        <f>+C7+C8+C9+C10+C11+C12</f>
        <v>0</v>
      </c>
      <c r="D6" s="413">
        <f>+D7+D8+D9+D10+D11+D12</f>
        <v>0</v>
      </c>
      <c r="E6" s="396">
        <f>+E7+E8+E9+E10+E11+E12</f>
        <v>0</v>
      </c>
    </row>
    <row r="7" spans="1:5" s="423" customFormat="1" ht="12" customHeight="1">
      <c r="A7" s="376" t="s">
        <v>71</v>
      </c>
      <c r="B7" s="596" t="s">
        <v>311</v>
      </c>
      <c r="C7" s="415"/>
      <c r="D7" s="415"/>
      <c r="E7" s="398"/>
    </row>
    <row r="8" spans="1:5" s="423" customFormat="1" ht="12" customHeight="1">
      <c r="A8" s="375" t="s">
        <v>72</v>
      </c>
      <c r="B8" s="597" t="s">
        <v>312</v>
      </c>
      <c r="C8" s="414"/>
      <c r="D8" s="414"/>
      <c r="E8" s="397"/>
    </row>
    <row r="9" spans="1:5" s="423" customFormat="1" ht="12" customHeight="1">
      <c r="A9" s="375" t="s">
        <v>73</v>
      </c>
      <c r="B9" s="597" t="s">
        <v>313</v>
      </c>
      <c r="C9" s="414"/>
      <c r="D9" s="414"/>
      <c r="E9" s="397"/>
    </row>
    <row r="10" spans="1:5" s="423" customFormat="1" ht="12" customHeight="1">
      <c r="A10" s="375" t="s">
        <v>74</v>
      </c>
      <c r="B10" s="597" t="s">
        <v>314</v>
      </c>
      <c r="C10" s="414"/>
      <c r="D10" s="414"/>
      <c r="E10" s="397"/>
    </row>
    <row r="11" spans="1:5" s="423" customFormat="1" ht="12" customHeight="1">
      <c r="A11" s="375" t="s">
        <v>107</v>
      </c>
      <c r="B11" s="597" t="s">
        <v>315</v>
      </c>
      <c r="C11" s="593"/>
      <c r="D11" s="414"/>
      <c r="E11" s="397"/>
    </row>
    <row r="12" spans="1:5" s="423" customFormat="1" ht="12" customHeight="1" thickBot="1">
      <c r="A12" s="377" t="s">
        <v>75</v>
      </c>
      <c r="B12" s="598" t="s">
        <v>316</v>
      </c>
      <c r="C12" s="594"/>
      <c r="D12" s="416"/>
      <c r="E12" s="399"/>
    </row>
    <row r="13" spans="1:5" s="423" customFormat="1" ht="12" customHeight="1" thickBot="1">
      <c r="A13" s="381" t="s">
        <v>8</v>
      </c>
      <c r="B13" s="599" t="s">
        <v>317</v>
      </c>
      <c r="C13" s="413">
        <f>+C14+C15+C16+C17+C18</f>
        <v>0</v>
      </c>
      <c r="D13" s="413">
        <f>+D14+D15+D16+D17+D18</f>
        <v>0</v>
      </c>
      <c r="E13" s="396">
        <f>+E14+E15+E16+E17+E18</f>
        <v>0</v>
      </c>
    </row>
    <row r="14" spans="1:5" s="423" customFormat="1" ht="12" customHeight="1">
      <c r="A14" s="376" t="s">
        <v>77</v>
      </c>
      <c r="B14" s="596" t="s">
        <v>318</v>
      </c>
      <c r="C14" s="415"/>
      <c r="D14" s="415"/>
      <c r="E14" s="398"/>
    </row>
    <row r="15" spans="1:5" s="423" customFormat="1" ht="12" customHeight="1">
      <c r="A15" s="375" t="s">
        <v>78</v>
      </c>
      <c r="B15" s="597" t="s">
        <v>319</v>
      </c>
      <c r="C15" s="414"/>
      <c r="D15" s="414"/>
      <c r="E15" s="397"/>
    </row>
    <row r="16" spans="1:5" s="423" customFormat="1" ht="12" customHeight="1">
      <c r="A16" s="375" t="s">
        <v>79</v>
      </c>
      <c r="B16" s="597" t="s">
        <v>320</v>
      </c>
      <c r="C16" s="414"/>
      <c r="D16" s="414"/>
      <c r="E16" s="397"/>
    </row>
    <row r="17" spans="1:5" s="423" customFormat="1" ht="12" customHeight="1">
      <c r="A17" s="375" t="s">
        <v>80</v>
      </c>
      <c r="B17" s="597" t="s">
        <v>321</v>
      </c>
      <c r="C17" s="414"/>
      <c r="D17" s="414"/>
      <c r="E17" s="397"/>
    </row>
    <row r="18" spans="1:5" s="423" customFormat="1" ht="12" customHeight="1">
      <c r="A18" s="375" t="s">
        <v>81</v>
      </c>
      <c r="B18" s="597" t="s">
        <v>322</v>
      </c>
      <c r="C18" s="414"/>
      <c r="D18" s="414"/>
      <c r="E18" s="397"/>
    </row>
    <row r="19" spans="1:5" s="423" customFormat="1" ht="12" customHeight="1" thickBot="1">
      <c r="A19" s="377" t="s">
        <v>88</v>
      </c>
      <c r="B19" s="598" t="s">
        <v>323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595" t="s">
        <v>324</v>
      </c>
      <c r="C20" s="413">
        <f>+C21+C22+C23+C24+C25</f>
        <v>0</v>
      </c>
      <c r="D20" s="413">
        <f>+D21+D22+D23+D24+D25</f>
        <v>0</v>
      </c>
      <c r="E20" s="396">
        <f>+E21+E22+E23+E24+E25</f>
        <v>0</v>
      </c>
    </row>
    <row r="21" spans="1:5" s="423" customFormat="1" ht="12" customHeight="1">
      <c r="A21" s="376" t="s">
        <v>60</v>
      </c>
      <c r="B21" s="596" t="s">
        <v>325</v>
      </c>
      <c r="C21" s="415"/>
      <c r="D21" s="415"/>
      <c r="E21" s="398"/>
    </row>
    <row r="22" spans="1:5" s="423" customFormat="1" ht="12" customHeight="1">
      <c r="A22" s="375" t="s">
        <v>61</v>
      </c>
      <c r="B22" s="597" t="s">
        <v>326</v>
      </c>
      <c r="C22" s="414"/>
      <c r="D22" s="414"/>
      <c r="E22" s="397"/>
    </row>
    <row r="23" spans="1:5" s="423" customFormat="1" ht="12" customHeight="1">
      <c r="A23" s="375" t="s">
        <v>62</v>
      </c>
      <c r="B23" s="597" t="s">
        <v>327</v>
      </c>
      <c r="C23" s="414"/>
      <c r="D23" s="414"/>
      <c r="E23" s="397"/>
    </row>
    <row r="24" spans="1:5" s="423" customFormat="1" ht="12" customHeight="1">
      <c r="A24" s="375" t="s">
        <v>63</v>
      </c>
      <c r="B24" s="597" t="s">
        <v>328</v>
      </c>
      <c r="C24" s="414"/>
      <c r="D24" s="414"/>
      <c r="E24" s="397"/>
    </row>
    <row r="25" spans="1:5" s="423" customFormat="1" ht="12" customHeight="1">
      <c r="A25" s="375" t="s">
        <v>119</v>
      </c>
      <c r="B25" s="597" t="s">
        <v>329</v>
      </c>
      <c r="C25" s="414"/>
      <c r="D25" s="414"/>
      <c r="E25" s="397"/>
    </row>
    <row r="26" spans="1:5" s="423" customFormat="1" ht="12" customHeight="1" thickBot="1">
      <c r="A26" s="377" t="s">
        <v>120</v>
      </c>
      <c r="B26" s="598" t="s">
        <v>330</v>
      </c>
      <c r="C26" s="416"/>
      <c r="D26" s="416"/>
      <c r="E26" s="399"/>
    </row>
    <row r="27" spans="1:5" s="423" customFormat="1" ht="12" customHeight="1" thickBot="1">
      <c r="A27" s="386" t="s">
        <v>121</v>
      </c>
      <c r="B27" s="382" t="s">
        <v>690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540" t="s">
        <v>331</v>
      </c>
      <c r="B28" s="424" t="s">
        <v>694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541" t="s">
        <v>332</v>
      </c>
      <c r="B29" s="425" t="s">
        <v>695</v>
      </c>
      <c r="C29" s="414"/>
      <c r="D29" s="414"/>
      <c r="E29" s="397"/>
    </row>
    <row r="30" spans="1:5" s="423" customFormat="1" ht="12" customHeight="1">
      <c r="A30" s="541" t="s">
        <v>333</v>
      </c>
      <c r="B30" s="425" t="s">
        <v>696</v>
      </c>
      <c r="C30" s="414"/>
      <c r="D30" s="414"/>
      <c r="E30" s="397"/>
    </row>
    <row r="31" spans="1:5" s="423" customFormat="1" ht="12" customHeight="1">
      <c r="A31" s="541" t="s">
        <v>691</v>
      </c>
      <c r="B31" s="425" t="s">
        <v>697</v>
      </c>
      <c r="C31" s="414"/>
      <c r="D31" s="414"/>
      <c r="E31" s="397"/>
    </row>
    <row r="32" spans="1:5" s="423" customFormat="1" ht="12" customHeight="1">
      <c r="A32" s="541" t="s">
        <v>692</v>
      </c>
      <c r="B32" s="425" t="s">
        <v>334</v>
      </c>
      <c r="C32" s="414"/>
      <c r="D32" s="414"/>
      <c r="E32" s="397"/>
    </row>
    <row r="33" spans="1:5" s="423" customFormat="1" ht="12" customHeight="1" thickBot="1">
      <c r="A33" s="542" t="s">
        <v>693</v>
      </c>
      <c r="B33" s="405" t="s">
        <v>335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595" t="s">
        <v>336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64</v>
      </c>
      <c r="B35" s="596" t="s">
        <v>337</v>
      </c>
      <c r="C35" s="415"/>
      <c r="D35" s="415"/>
      <c r="E35" s="398"/>
    </row>
    <row r="36" spans="1:5" s="423" customFormat="1" ht="12" customHeight="1">
      <c r="A36" s="375" t="s">
        <v>65</v>
      </c>
      <c r="B36" s="597" t="s">
        <v>338</v>
      </c>
      <c r="C36" s="414"/>
      <c r="D36" s="414"/>
      <c r="E36" s="397"/>
    </row>
    <row r="37" spans="1:5" s="423" customFormat="1" ht="12" customHeight="1">
      <c r="A37" s="375" t="s">
        <v>66</v>
      </c>
      <c r="B37" s="597" t="s">
        <v>339</v>
      </c>
      <c r="C37" s="414"/>
      <c r="D37" s="414"/>
      <c r="E37" s="397"/>
    </row>
    <row r="38" spans="1:5" s="423" customFormat="1" ht="12" customHeight="1">
      <c r="A38" s="375" t="s">
        <v>123</v>
      </c>
      <c r="B38" s="597" t="s">
        <v>340</v>
      </c>
      <c r="C38" s="414"/>
      <c r="D38" s="414"/>
      <c r="E38" s="397"/>
    </row>
    <row r="39" spans="1:5" s="423" customFormat="1" ht="12" customHeight="1">
      <c r="A39" s="375" t="s">
        <v>124</v>
      </c>
      <c r="B39" s="597" t="s">
        <v>341</v>
      </c>
      <c r="C39" s="414"/>
      <c r="D39" s="414"/>
      <c r="E39" s="397"/>
    </row>
    <row r="40" spans="1:5" s="423" customFormat="1" ht="12" customHeight="1">
      <c r="A40" s="375" t="s">
        <v>125</v>
      </c>
      <c r="B40" s="597" t="s">
        <v>342</v>
      </c>
      <c r="C40" s="414"/>
      <c r="D40" s="414"/>
      <c r="E40" s="397"/>
    </row>
    <row r="41" spans="1:5" s="423" customFormat="1" ht="12" customHeight="1">
      <c r="A41" s="375" t="s">
        <v>126</v>
      </c>
      <c r="B41" s="597" t="s">
        <v>343</v>
      </c>
      <c r="C41" s="414"/>
      <c r="D41" s="414"/>
      <c r="E41" s="397"/>
    </row>
    <row r="42" spans="1:5" s="423" customFormat="1" ht="12" customHeight="1">
      <c r="A42" s="375" t="s">
        <v>127</v>
      </c>
      <c r="B42" s="597" t="s">
        <v>344</v>
      </c>
      <c r="C42" s="414"/>
      <c r="D42" s="414"/>
      <c r="E42" s="397"/>
    </row>
    <row r="43" spans="1:5" s="423" customFormat="1" ht="12" customHeight="1">
      <c r="A43" s="375" t="s">
        <v>345</v>
      </c>
      <c r="B43" s="597" t="s">
        <v>346</v>
      </c>
      <c r="C43" s="417"/>
      <c r="D43" s="417"/>
      <c r="E43" s="400"/>
    </row>
    <row r="44" spans="1:5" s="423" customFormat="1" ht="12" customHeight="1" thickBot="1">
      <c r="A44" s="377" t="s">
        <v>347</v>
      </c>
      <c r="B44" s="598" t="s">
        <v>348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595" t="s">
        <v>349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67</v>
      </c>
      <c r="B46" s="596" t="s">
        <v>350</v>
      </c>
      <c r="C46" s="434"/>
      <c r="D46" s="434"/>
      <c r="E46" s="402"/>
    </row>
    <row r="47" spans="1:5" s="423" customFormat="1" ht="12" customHeight="1">
      <c r="A47" s="375" t="s">
        <v>68</v>
      </c>
      <c r="B47" s="597" t="s">
        <v>351</v>
      </c>
      <c r="C47" s="417"/>
      <c r="D47" s="417"/>
      <c r="E47" s="400"/>
    </row>
    <row r="48" spans="1:5" s="423" customFormat="1" ht="12" customHeight="1">
      <c r="A48" s="375" t="s">
        <v>352</v>
      </c>
      <c r="B48" s="597" t="s">
        <v>353</v>
      </c>
      <c r="C48" s="417"/>
      <c r="D48" s="417"/>
      <c r="E48" s="400"/>
    </row>
    <row r="49" spans="1:5" s="423" customFormat="1" ht="12" customHeight="1">
      <c r="A49" s="375" t="s">
        <v>354</v>
      </c>
      <c r="B49" s="597" t="s">
        <v>355</v>
      </c>
      <c r="C49" s="417"/>
      <c r="D49" s="417"/>
      <c r="E49" s="400"/>
    </row>
    <row r="50" spans="1:5" s="423" customFormat="1" ht="12" customHeight="1" thickBot="1">
      <c r="A50" s="377" t="s">
        <v>356</v>
      </c>
      <c r="B50" s="598" t="s">
        <v>357</v>
      </c>
      <c r="C50" s="418"/>
      <c r="D50" s="418"/>
      <c r="E50" s="401"/>
    </row>
    <row r="51" spans="1:5" s="423" customFormat="1" ht="13.5" thickBot="1">
      <c r="A51" s="381" t="s">
        <v>128</v>
      </c>
      <c r="B51" s="595" t="s">
        <v>358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.75">
      <c r="A52" s="376" t="s">
        <v>69</v>
      </c>
      <c r="B52" s="596" t="s">
        <v>359</v>
      </c>
      <c r="C52" s="415"/>
      <c r="D52" s="415"/>
      <c r="E52" s="398"/>
    </row>
    <row r="53" spans="1:5" s="423" customFormat="1" ht="14.25" customHeight="1">
      <c r="A53" s="375" t="s">
        <v>70</v>
      </c>
      <c r="B53" s="597" t="s">
        <v>542</v>
      </c>
      <c r="C53" s="414"/>
      <c r="D53" s="414"/>
      <c r="E53" s="397"/>
    </row>
    <row r="54" spans="1:5" s="423" customFormat="1" ht="12.75">
      <c r="A54" s="375" t="s">
        <v>361</v>
      </c>
      <c r="B54" s="597" t="s">
        <v>362</v>
      </c>
      <c r="C54" s="414"/>
      <c r="D54" s="414"/>
      <c r="E54" s="397"/>
    </row>
    <row r="55" spans="1:5" s="423" customFormat="1" ht="13.5" thickBot="1">
      <c r="A55" s="377" t="s">
        <v>363</v>
      </c>
      <c r="B55" s="598" t="s">
        <v>364</v>
      </c>
      <c r="C55" s="416"/>
      <c r="D55" s="416"/>
      <c r="E55" s="399"/>
    </row>
    <row r="56" spans="1:5" s="423" customFormat="1" ht="13.5" thickBot="1">
      <c r="A56" s="381" t="s">
        <v>14</v>
      </c>
      <c r="B56" s="599" t="s">
        <v>365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.75">
      <c r="A57" s="375" t="s">
        <v>129</v>
      </c>
      <c r="B57" s="596" t="s">
        <v>366</v>
      </c>
      <c r="C57" s="417"/>
      <c r="D57" s="417"/>
      <c r="E57" s="400"/>
    </row>
    <row r="58" spans="1:5" s="423" customFormat="1" ht="12.75" customHeight="1">
      <c r="A58" s="375" t="s">
        <v>130</v>
      </c>
      <c r="B58" s="597" t="s">
        <v>543</v>
      </c>
      <c r="C58" s="417"/>
      <c r="D58" s="417"/>
      <c r="E58" s="400"/>
    </row>
    <row r="59" spans="1:5" s="423" customFormat="1" ht="12.75">
      <c r="A59" s="375" t="s">
        <v>155</v>
      </c>
      <c r="B59" s="597" t="s">
        <v>368</v>
      </c>
      <c r="C59" s="417"/>
      <c r="D59" s="417"/>
      <c r="E59" s="400"/>
    </row>
    <row r="60" spans="1:5" s="423" customFormat="1" ht="13.5" thickBot="1">
      <c r="A60" s="375" t="s">
        <v>369</v>
      </c>
      <c r="B60" s="598" t="s">
        <v>370</v>
      </c>
      <c r="C60" s="417"/>
      <c r="D60" s="417"/>
      <c r="E60" s="400"/>
    </row>
    <row r="61" spans="1:5" s="423" customFormat="1" ht="13.5" thickBot="1">
      <c r="A61" s="381" t="s">
        <v>15</v>
      </c>
      <c r="B61" s="595" t="s">
        <v>371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3.5" thickBot="1">
      <c r="A62" s="435" t="s">
        <v>372</v>
      </c>
      <c r="B62" s="599" t="s">
        <v>652</v>
      </c>
      <c r="C62" s="413">
        <f>SUM(C63:C65)</f>
        <v>0</v>
      </c>
      <c r="D62" s="413">
        <f>SUM(D63:D65)</f>
        <v>0</v>
      </c>
      <c r="E62" s="396">
        <f>SUM(E63:E65)</f>
        <v>0</v>
      </c>
    </row>
    <row r="63" spans="1:5" s="423" customFormat="1" ht="12.75">
      <c r="A63" s="375" t="s">
        <v>374</v>
      </c>
      <c r="B63" s="596" t="s">
        <v>375</v>
      </c>
      <c r="C63" s="417"/>
      <c r="D63" s="417"/>
      <c r="E63" s="400"/>
    </row>
    <row r="64" spans="1:5" s="423" customFormat="1" ht="12.75">
      <c r="A64" s="375" t="s">
        <v>376</v>
      </c>
      <c r="B64" s="597" t="s">
        <v>377</v>
      </c>
      <c r="C64" s="417"/>
      <c r="D64" s="417"/>
      <c r="E64" s="400"/>
    </row>
    <row r="65" spans="1:5" s="423" customFormat="1" ht="13.5" thickBot="1">
      <c r="A65" s="375" t="s">
        <v>378</v>
      </c>
      <c r="B65" s="361" t="s">
        <v>423</v>
      </c>
      <c r="C65" s="417"/>
      <c r="D65" s="417"/>
      <c r="E65" s="400"/>
    </row>
    <row r="66" spans="1:5" s="423" customFormat="1" ht="13.5" thickBot="1">
      <c r="A66" s="435" t="s">
        <v>380</v>
      </c>
      <c r="B66" s="599" t="s">
        <v>381</v>
      </c>
      <c r="C66" s="413">
        <f>SUM(C67:C70)</f>
        <v>0</v>
      </c>
      <c r="D66" s="413">
        <f>SUM(D67:D70)</f>
        <v>0</v>
      </c>
      <c r="E66" s="396">
        <f>SUM(E67:E70)</f>
        <v>0</v>
      </c>
    </row>
    <row r="67" spans="1:5" s="423" customFormat="1" ht="12.75">
      <c r="A67" s="375" t="s">
        <v>108</v>
      </c>
      <c r="B67" s="596" t="s">
        <v>382</v>
      </c>
      <c r="C67" s="417"/>
      <c r="D67" s="417"/>
      <c r="E67" s="400"/>
    </row>
    <row r="68" spans="1:5" s="423" customFormat="1" ht="12.75">
      <c r="A68" s="375" t="s">
        <v>109</v>
      </c>
      <c r="B68" s="597" t="s">
        <v>383</v>
      </c>
      <c r="C68" s="417"/>
      <c r="D68" s="417"/>
      <c r="E68" s="400"/>
    </row>
    <row r="69" spans="1:5" s="423" customFormat="1" ht="12" customHeight="1">
      <c r="A69" s="375" t="s">
        <v>384</v>
      </c>
      <c r="B69" s="597" t="s">
        <v>385</v>
      </c>
      <c r="C69" s="417"/>
      <c r="D69" s="417"/>
      <c r="E69" s="400"/>
    </row>
    <row r="70" spans="1:5" s="423" customFormat="1" ht="12" customHeight="1" thickBot="1">
      <c r="A70" s="375" t="s">
        <v>386</v>
      </c>
      <c r="B70" s="598" t="s">
        <v>387</v>
      </c>
      <c r="C70" s="417"/>
      <c r="D70" s="417"/>
      <c r="E70" s="400"/>
    </row>
    <row r="71" spans="1:5" s="423" customFormat="1" ht="12" customHeight="1" thickBot="1">
      <c r="A71" s="435" t="s">
        <v>388</v>
      </c>
      <c r="B71" s="599" t="s">
        <v>389</v>
      </c>
      <c r="C71" s="413">
        <f>SUM(C72:C73)</f>
        <v>0</v>
      </c>
      <c r="D71" s="413">
        <f>SUM(D72:D73)</f>
        <v>0</v>
      </c>
      <c r="E71" s="396">
        <f>SUM(E72:E73)</f>
        <v>0</v>
      </c>
    </row>
    <row r="72" spans="1:5" s="423" customFormat="1" ht="12" customHeight="1">
      <c r="A72" s="375" t="s">
        <v>390</v>
      </c>
      <c r="B72" s="596" t="s">
        <v>391</v>
      </c>
      <c r="C72" s="417"/>
      <c r="D72" s="417"/>
      <c r="E72" s="400"/>
    </row>
    <row r="73" spans="1:5" s="423" customFormat="1" ht="12" customHeight="1" thickBot="1">
      <c r="A73" s="375" t="s">
        <v>392</v>
      </c>
      <c r="B73" s="598" t="s">
        <v>393</v>
      </c>
      <c r="C73" s="417"/>
      <c r="D73" s="417"/>
      <c r="E73" s="400"/>
    </row>
    <row r="74" spans="1:5" s="423" customFormat="1" ht="12" customHeight="1" thickBot="1">
      <c r="A74" s="435" t="s">
        <v>394</v>
      </c>
      <c r="B74" s="599" t="s">
        <v>395</v>
      </c>
      <c r="C74" s="413">
        <f>SUM(C75:C77)</f>
        <v>0</v>
      </c>
      <c r="D74" s="413">
        <f>SUM(D75:D77)</f>
        <v>0</v>
      </c>
      <c r="E74" s="396">
        <f>SUM(E75:E77)</f>
        <v>0</v>
      </c>
    </row>
    <row r="75" spans="1:5" s="423" customFormat="1" ht="12" customHeight="1">
      <c r="A75" s="375" t="s">
        <v>396</v>
      </c>
      <c r="B75" s="596" t="s">
        <v>397</v>
      </c>
      <c r="C75" s="417"/>
      <c r="D75" s="417"/>
      <c r="E75" s="400"/>
    </row>
    <row r="76" spans="1:5" s="423" customFormat="1" ht="12" customHeight="1">
      <c r="A76" s="375" t="s">
        <v>398</v>
      </c>
      <c r="B76" s="597" t="s">
        <v>399</v>
      </c>
      <c r="C76" s="417"/>
      <c r="D76" s="417"/>
      <c r="E76" s="400"/>
    </row>
    <row r="77" spans="1:5" s="423" customFormat="1" ht="12" customHeight="1" thickBot="1">
      <c r="A77" s="375" t="s">
        <v>400</v>
      </c>
      <c r="B77" s="598" t="s">
        <v>401</v>
      </c>
      <c r="C77" s="417"/>
      <c r="D77" s="417"/>
      <c r="E77" s="400"/>
    </row>
    <row r="78" spans="1:5" s="423" customFormat="1" ht="12" customHeight="1" thickBot="1">
      <c r="A78" s="435" t="s">
        <v>402</v>
      </c>
      <c r="B78" s="599" t="s">
        <v>403</v>
      </c>
      <c r="C78" s="413">
        <f>SUM(C79:C82)</f>
        <v>0</v>
      </c>
      <c r="D78" s="413">
        <f>SUM(D79:D82)</f>
        <v>0</v>
      </c>
      <c r="E78" s="396">
        <f>SUM(E79:E82)</f>
        <v>0</v>
      </c>
    </row>
    <row r="79" spans="1:5" s="423" customFormat="1" ht="12" customHeight="1">
      <c r="A79" s="591" t="s">
        <v>404</v>
      </c>
      <c r="B79" s="596" t="s">
        <v>405</v>
      </c>
      <c r="C79" s="417"/>
      <c r="D79" s="417"/>
      <c r="E79" s="400"/>
    </row>
    <row r="80" spans="1:5" s="423" customFormat="1" ht="12" customHeight="1">
      <c r="A80" s="592" t="s">
        <v>406</v>
      </c>
      <c r="B80" s="597" t="s">
        <v>407</v>
      </c>
      <c r="C80" s="417"/>
      <c r="D80" s="417"/>
      <c r="E80" s="400"/>
    </row>
    <row r="81" spans="1:5" s="423" customFormat="1" ht="12" customHeight="1">
      <c r="A81" s="592" t="s">
        <v>408</v>
      </c>
      <c r="B81" s="597" t="s">
        <v>409</v>
      </c>
      <c r="C81" s="417"/>
      <c r="D81" s="417"/>
      <c r="E81" s="400"/>
    </row>
    <row r="82" spans="1:5" s="423" customFormat="1" ht="12" customHeight="1" thickBot="1">
      <c r="A82" s="436" t="s">
        <v>410</v>
      </c>
      <c r="B82" s="598" t="s">
        <v>411</v>
      </c>
      <c r="C82" s="417"/>
      <c r="D82" s="417"/>
      <c r="E82" s="400"/>
    </row>
    <row r="83" spans="1:5" s="423" customFormat="1" ht="12" customHeight="1" thickBot="1">
      <c r="A83" s="435" t="s">
        <v>412</v>
      </c>
      <c r="B83" s="599" t="s">
        <v>413</v>
      </c>
      <c r="C83" s="438"/>
      <c r="D83" s="438"/>
      <c r="E83" s="439"/>
    </row>
    <row r="84" spans="1:5" s="423" customFormat="1" ht="13.5" customHeight="1" thickBot="1">
      <c r="A84" s="435" t="s">
        <v>414</v>
      </c>
      <c r="B84" s="359" t="s">
        <v>415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416</v>
      </c>
      <c r="B85" s="362" t="s">
        <v>417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ht="16.5" customHeight="1">
      <c r="A86" s="666" t="s">
        <v>36</v>
      </c>
      <c r="B86" s="666"/>
      <c r="C86" s="666"/>
      <c r="D86" s="666"/>
      <c r="E86" s="666"/>
    </row>
    <row r="87" spans="1:5" s="429" customFormat="1" ht="16.5" customHeight="1" thickBot="1">
      <c r="A87" s="47" t="s">
        <v>111</v>
      </c>
      <c r="B87" s="47"/>
      <c r="C87" s="47"/>
      <c r="D87" s="390"/>
      <c r="E87" s="390" t="s">
        <v>154</v>
      </c>
    </row>
    <row r="88" spans="1:5" s="429" customFormat="1" ht="16.5" customHeight="1">
      <c r="A88" s="667" t="s">
        <v>59</v>
      </c>
      <c r="B88" s="669" t="s">
        <v>175</v>
      </c>
      <c r="C88" s="725" t="str">
        <f>+C3</f>
        <v>2015. évi tény</v>
      </c>
      <c r="D88" s="671" t="str">
        <f>+D3</f>
        <v>2015. évi</v>
      </c>
      <c r="E88" s="672"/>
    </row>
    <row r="89" spans="1:5" ht="37.5" customHeight="1" thickBot="1">
      <c r="A89" s="668"/>
      <c r="B89" s="670"/>
      <c r="C89" s="726"/>
      <c r="D89" s="48" t="s">
        <v>181</v>
      </c>
      <c r="E89" s="49" t="s">
        <v>182</v>
      </c>
    </row>
    <row r="90" spans="1:5" s="422" customFormat="1" ht="12" customHeight="1" thickBot="1">
      <c r="A90" s="386" t="s">
        <v>418</v>
      </c>
      <c r="B90" s="387" t="s">
        <v>419</v>
      </c>
      <c r="C90" s="387" t="s">
        <v>420</v>
      </c>
      <c r="D90" s="387" t="s">
        <v>422</v>
      </c>
      <c r="E90" s="433" t="s">
        <v>499</v>
      </c>
    </row>
    <row r="91" spans="1:5" ht="12" customHeight="1" thickBot="1">
      <c r="A91" s="383" t="s">
        <v>7</v>
      </c>
      <c r="B91" s="385" t="s">
        <v>544</v>
      </c>
      <c r="C91" s="412">
        <f>SUM(C92:C96)</f>
        <v>0</v>
      </c>
      <c r="D91" s="412">
        <f>+D92+D93+D94+D95+D96</f>
        <v>0</v>
      </c>
      <c r="E91" s="367">
        <f>+E92+E93+E94+E95+E96</f>
        <v>0</v>
      </c>
    </row>
    <row r="92" spans="1:5" ht="12" customHeight="1">
      <c r="A92" s="378" t="s">
        <v>71</v>
      </c>
      <c r="B92" s="600" t="s">
        <v>37</v>
      </c>
      <c r="C92" s="99"/>
      <c r="D92" s="99"/>
      <c r="E92" s="366"/>
    </row>
    <row r="93" spans="1:5" ht="12" customHeight="1">
      <c r="A93" s="375" t="s">
        <v>72</v>
      </c>
      <c r="B93" s="601" t="s">
        <v>131</v>
      </c>
      <c r="C93" s="414"/>
      <c r="D93" s="414"/>
      <c r="E93" s="397"/>
    </row>
    <row r="94" spans="1:5" ht="12" customHeight="1">
      <c r="A94" s="375" t="s">
        <v>73</v>
      </c>
      <c r="B94" s="601" t="s">
        <v>100</v>
      </c>
      <c r="C94" s="416"/>
      <c r="D94" s="416"/>
      <c r="E94" s="399"/>
    </row>
    <row r="95" spans="1:5" ht="12" customHeight="1">
      <c r="A95" s="375" t="s">
        <v>74</v>
      </c>
      <c r="B95" s="602" t="s">
        <v>132</v>
      </c>
      <c r="C95" s="416"/>
      <c r="D95" s="416"/>
      <c r="E95" s="399"/>
    </row>
    <row r="96" spans="1:5" ht="12" customHeight="1">
      <c r="A96" s="375" t="s">
        <v>83</v>
      </c>
      <c r="B96" s="603" t="s">
        <v>133</v>
      </c>
      <c r="C96" s="416"/>
      <c r="D96" s="416"/>
      <c r="E96" s="399"/>
    </row>
    <row r="97" spans="1:5" ht="12" customHeight="1">
      <c r="A97" s="375" t="s">
        <v>75</v>
      </c>
      <c r="B97" s="601" t="s">
        <v>425</v>
      </c>
      <c r="C97" s="416"/>
      <c r="D97" s="416"/>
      <c r="E97" s="399"/>
    </row>
    <row r="98" spans="1:5" ht="12" customHeight="1">
      <c r="A98" s="375" t="s">
        <v>76</v>
      </c>
      <c r="B98" s="604" t="s">
        <v>426</v>
      </c>
      <c r="C98" s="416"/>
      <c r="D98" s="416"/>
      <c r="E98" s="399"/>
    </row>
    <row r="99" spans="1:5" ht="12" customHeight="1">
      <c r="A99" s="375" t="s">
        <v>84</v>
      </c>
      <c r="B99" s="601" t="s">
        <v>427</v>
      </c>
      <c r="C99" s="416"/>
      <c r="D99" s="416"/>
      <c r="E99" s="399"/>
    </row>
    <row r="100" spans="1:5" ht="12" customHeight="1">
      <c r="A100" s="375" t="s">
        <v>85</v>
      </c>
      <c r="B100" s="601" t="s">
        <v>428</v>
      </c>
      <c r="C100" s="416"/>
      <c r="D100" s="416"/>
      <c r="E100" s="399"/>
    </row>
    <row r="101" spans="1:5" ht="12" customHeight="1">
      <c r="A101" s="375" t="s">
        <v>86</v>
      </c>
      <c r="B101" s="604" t="s">
        <v>429</v>
      </c>
      <c r="C101" s="416"/>
      <c r="D101" s="416"/>
      <c r="E101" s="399"/>
    </row>
    <row r="102" spans="1:5" ht="12" customHeight="1">
      <c r="A102" s="375" t="s">
        <v>87</v>
      </c>
      <c r="B102" s="604" t="s">
        <v>430</v>
      </c>
      <c r="C102" s="416"/>
      <c r="D102" s="416"/>
      <c r="E102" s="399"/>
    </row>
    <row r="103" spans="1:5" ht="12" customHeight="1">
      <c r="A103" s="375" t="s">
        <v>89</v>
      </c>
      <c r="B103" s="601" t="s">
        <v>431</v>
      </c>
      <c r="C103" s="416"/>
      <c r="D103" s="416"/>
      <c r="E103" s="399"/>
    </row>
    <row r="104" spans="1:5" ht="12" customHeight="1">
      <c r="A104" s="374" t="s">
        <v>134</v>
      </c>
      <c r="B104" s="605" t="s">
        <v>432</v>
      </c>
      <c r="C104" s="416"/>
      <c r="D104" s="416"/>
      <c r="E104" s="399"/>
    </row>
    <row r="105" spans="1:5" ht="12" customHeight="1">
      <c r="A105" s="375" t="s">
        <v>433</v>
      </c>
      <c r="B105" s="605" t="s">
        <v>434</v>
      </c>
      <c r="C105" s="416"/>
      <c r="D105" s="416"/>
      <c r="E105" s="399"/>
    </row>
    <row r="106" spans="1:5" ht="12" customHeight="1" thickBot="1">
      <c r="A106" s="379" t="s">
        <v>435</v>
      </c>
      <c r="B106" s="606" t="s">
        <v>436</v>
      </c>
      <c r="C106" s="100"/>
      <c r="D106" s="100"/>
      <c r="E106" s="360"/>
    </row>
    <row r="107" spans="1:5" ht="12" customHeight="1" thickBot="1">
      <c r="A107" s="381" t="s">
        <v>8</v>
      </c>
      <c r="B107" s="384" t="s">
        <v>545</v>
      </c>
      <c r="C107" s="413">
        <f>+C108+C110+C112</f>
        <v>0</v>
      </c>
      <c r="D107" s="413">
        <f>+D108+D110+D112</f>
        <v>0</v>
      </c>
      <c r="E107" s="396">
        <f>+E108+E110+E112</f>
        <v>0</v>
      </c>
    </row>
    <row r="108" spans="1:5" ht="12" customHeight="1">
      <c r="A108" s="376" t="s">
        <v>77</v>
      </c>
      <c r="B108" s="601" t="s">
        <v>153</v>
      </c>
      <c r="C108" s="415"/>
      <c r="D108" s="415"/>
      <c r="E108" s="398"/>
    </row>
    <row r="109" spans="1:5" ht="12" customHeight="1">
      <c r="A109" s="376" t="s">
        <v>78</v>
      </c>
      <c r="B109" s="605" t="s">
        <v>438</v>
      </c>
      <c r="C109" s="415"/>
      <c r="D109" s="415"/>
      <c r="E109" s="398"/>
    </row>
    <row r="110" spans="1:5" ht="15.75">
      <c r="A110" s="376" t="s">
        <v>79</v>
      </c>
      <c r="B110" s="605" t="s">
        <v>135</v>
      </c>
      <c r="C110" s="414"/>
      <c r="D110" s="414"/>
      <c r="E110" s="397"/>
    </row>
    <row r="111" spans="1:5" ht="12" customHeight="1">
      <c r="A111" s="376" t="s">
        <v>80</v>
      </c>
      <c r="B111" s="605" t="s">
        <v>439</v>
      </c>
      <c r="C111" s="414"/>
      <c r="D111" s="414"/>
      <c r="E111" s="397"/>
    </row>
    <row r="112" spans="1:5" ht="12" customHeight="1">
      <c r="A112" s="376" t="s">
        <v>81</v>
      </c>
      <c r="B112" s="598" t="s">
        <v>156</v>
      </c>
      <c r="C112" s="414"/>
      <c r="D112" s="414"/>
      <c r="E112" s="397"/>
    </row>
    <row r="113" spans="1:5" ht="15.75">
      <c r="A113" s="376" t="s">
        <v>88</v>
      </c>
      <c r="B113" s="597" t="s">
        <v>440</v>
      </c>
      <c r="C113" s="414"/>
      <c r="D113" s="414"/>
      <c r="E113" s="397"/>
    </row>
    <row r="114" spans="1:5" ht="15.75">
      <c r="A114" s="376" t="s">
        <v>90</v>
      </c>
      <c r="B114" s="607" t="s">
        <v>441</v>
      </c>
      <c r="C114" s="414"/>
      <c r="D114" s="414"/>
      <c r="E114" s="397"/>
    </row>
    <row r="115" spans="1:5" ht="12" customHeight="1">
      <c r="A115" s="376" t="s">
        <v>136</v>
      </c>
      <c r="B115" s="601" t="s">
        <v>428</v>
      </c>
      <c r="C115" s="414"/>
      <c r="D115" s="414"/>
      <c r="E115" s="397"/>
    </row>
    <row r="116" spans="1:5" ht="12" customHeight="1">
      <c r="A116" s="376" t="s">
        <v>137</v>
      </c>
      <c r="B116" s="601" t="s">
        <v>442</v>
      </c>
      <c r="C116" s="414"/>
      <c r="D116" s="414"/>
      <c r="E116" s="397"/>
    </row>
    <row r="117" spans="1:5" ht="12" customHeight="1">
      <c r="A117" s="376" t="s">
        <v>138</v>
      </c>
      <c r="B117" s="601" t="s">
        <v>443</v>
      </c>
      <c r="C117" s="414"/>
      <c r="D117" s="414"/>
      <c r="E117" s="397"/>
    </row>
    <row r="118" spans="1:5" s="440" customFormat="1" ht="12" customHeight="1">
      <c r="A118" s="376" t="s">
        <v>444</v>
      </c>
      <c r="B118" s="601" t="s">
        <v>431</v>
      </c>
      <c r="C118" s="414"/>
      <c r="D118" s="414"/>
      <c r="E118" s="397"/>
    </row>
    <row r="119" spans="1:5" ht="12" customHeight="1">
      <c r="A119" s="376" t="s">
        <v>445</v>
      </c>
      <c r="B119" s="601" t="s">
        <v>446</v>
      </c>
      <c r="C119" s="414"/>
      <c r="D119" s="414"/>
      <c r="E119" s="397"/>
    </row>
    <row r="120" spans="1:5" ht="12" customHeight="1" thickBot="1">
      <c r="A120" s="374" t="s">
        <v>447</v>
      </c>
      <c r="B120" s="601" t="s">
        <v>448</v>
      </c>
      <c r="C120" s="416"/>
      <c r="D120" s="416"/>
      <c r="E120" s="399"/>
    </row>
    <row r="121" spans="1:5" ht="12" customHeight="1" thickBot="1">
      <c r="A121" s="381" t="s">
        <v>9</v>
      </c>
      <c r="B121" s="586" t="s">
        <v>449</v>
      </c>
      <c r="C121" s="413">
        <f>+C122+C123</f>
        <v>0</v>
      </c>
      <c r="D121" s="413">
        <f>+D122+D123</f>
        <v>0</v>
      </c>
      <c r="E121" s="396">
        <f>+E122+E123</f>
        <v>0</v>
      </c>
    </row>
    <row r="122" spans="1:5" ht="12" customHeight="1">
      <c r="A122" s="376" t="s">
        <v>60</v>
      </c>
      <c r="B122" s="607" t="s">
        <v>46</v>
      </c>
      <c r="C122" s="415"/>
      <c r="D122" s="415"/>
      <c r="E122" s="398"/>
    </row>
    <row r="123" spans="1:5" ht="12" customHeight="1" thickBot="1">
      <c r="A123" s="377" t="s">
        <v>61</v>
      </c>
      <c r="B123" s="605" t="s">
        <v>47</v>
      </c>
      <c r="C123" s="416"/>
      <c r="D123" s="416"/>
      <c r="E123" s="399"/>
    </row>
    <row r="124" spans="1:5" ht="12" customHeight="1" thickBot="1">
      <c r="A124" s="381" t="s">
        <v>10</v>
      </c>
      <c r="B124" s="586" t="s">
        <v>450</v>
      </c>
      <c r="C124" s="413">
        <f>+C91+C107+C121</f>
        <v>0</v>
      </c>
      <c r="D124" s="413">
        <f>+D91+D107+D121</f>
        <v>0</v>
      </c>
      <c r="E124" s="396">
        <f>+E91+E107+E121</f>
        <v>0</v>
      </c>
    </row>
    <row r="125" spans="1:5" ht="12" customHeight="1" thickBot="1">
      <c r="A125" s="381" t="s">
        <v>11</v>
      </c>
      <c r="B125" s="586" t="s">
        <v>451</v>
      </c>
      <c r="C125" s="413">
        <f>+C126+C127+C128</f>
        <v>0</v>
      </c>
      <c r="D125" s="413">
        <f>+D126+D127+D128</f>
        <v>0</v>
      </c>
      <c r="E125" s="396">
        <f>+E126+E127+E128</f>
        <v>0</v>
      </c>
    </row>
    <row r="126" spans="1:5" ht="12" customHeight="1">
      <c r="A126" s="376" t="s">
        <v>64</v>
      </c>
      <c r="B126" s="607" t="s">
        <v>546</v>
      </c>
      <c r="C126" s="414"/>
      <c r="D126" s="414"/>
      <c r="E126" s="397"/>
    </row>
    <row r="127" spans="1:5" ht="12" customHeight="1">
      <c r="A127" s="376" t="s">
        <v>65</v>
      </c>
      <c r="B127" s="607" t="s">
        <v>547</v>
      </c>
      <c r="C127" s="414"/>
      <c r="D127" s="414"/>
      <c r="E127" s="397"/>
    </row>
    <row r="128" spans="1:5" ht="12" customHeight="1" thickBot="1">
      <c r="A128" s="374" t="s">
        <v>66</v>
      </c>
      <c r="B128" s="608" t="s">
        <v>548</v>
      </c>
      <c r="C128" s="414"/>
      <c r="D128" s="414"/>
      <c r="E128" s="397"/>
    </row>
    <row r="129" spans="1:5" ht="12" customHeight="1" thickBot="1">
      <c r="A129" s="381" t="s">
        <v>12</v>
      </c>
      <c r="B129" s="586" t="s">
        <v>455</v>
      </c>
      <c r="C129" s="413">
        <f>+C130+C131+C132+C133</f>
        <v>0</v>
      </c>
      <c r="D129" s="413">
        <f>+D130+D131+D132+D133</f>
        <v>0</v>
      </c>
      <c r="E129" s="396">
        <f>+E130+E131+E132+E133</f>
        <v>0</v>
      </c>
    </row>
    <row r="130" spans="1:5" ht="12" customHeight="1">
      <c r="A130" s="376" t="s">
        <v>67</v>
      </c>
      <c r="B130" s="607" t="s">
        <v>549</v>
      </c>
      <c r="C130" s="414"/>
      <c r="D130" s="414"/>
      <c r="E130" s="397"/>
    </row>
    <row r="131" spans="1:5" ht="12" customHeight="1">
      <c r="A131" s="376" t="s">
        <v>68</v>
      </c>
      <c r="B131" s="607" t="s">
        <v>550</v>
      </c>
      <c r="C131" s="414"/>
      <c r="D131" s="414"/>
      <c r="E131" s="397"/>
    </row>
    <row r="132" spans="1:5" ht="12" customHeight="1">
      <c r="A132" s="376" t="s">
        <v>352</v>
      </c>
      <c r="B132" s="607" t="s">
        <v>551</v>
      </c>
      <c r="C132" s="414"/>
      <c r="D132" s="414"/>
      <c r="E132" s="397"/>
    </row>
    <row r="133" spans="1:5" ht="12" customHeight="1" thickBot="1">
      <c r="A133" s="374" t="s">
        <v>354</v>
      </c>
      <c r="B133" s="608" t="s">
        <v>552</v>
      </c>
      <c r="C133" s="414"/>
      <c r="D133" s="414"/>
      <c r="E133" s="397"/>
    </row>
    <row r="134" spans="1:5" ht="12" customHeight="1" thickBot="1">
      <c r="A134" s="381" t="s">
        <v>13</v>
      </c>
      <c r="B134" s="586" t="s">
        <v>460</v>
      </c>
      <c r="C134" s="419">
        <f>+C135+C136+C137+C138</f>
        <v>0</v>
      </c>
      <c r="D134" s="419">
        <f>+D135+D136+D137+D138</f>
        <v>0</v>
      </c>
      <c r="E134" s="432">
        <f>+E135+E136+E137+E138</f>
        <v>0</v>
      </c>
    </row>
    <row r="135" spans="1:5" ht="12" customHeight="1">
      <c r="A135" s="376" t="s">
        <v>69</v>
      </c>
      <c r="B135" s="607" t="s">
        <v>461</v>
      </c>
      <c r="C135" s="414"/>
      <c r="D135" s="414"/>
      <c r="E135" s="397"/>
    </row>
    <row r="136" spans="1:5" ht="12" customHeight="1">
      <c r="A136" s="376" t="s">
        <v>70</v>
      </c>
      <c r="B136" s="607" t="s">
        <v>462</v>
      </c>
      <c r="C136" s="414"/>
      <c r="D136" s="414"/>
      <c r="E136" s="397"/>
    </row>
    <row r="137" spans="1:5" ht="12" customHeight="1">
      <c r="A137" s="376" t="s">
        <v>361</v>
      </c>
      <c r="B137" s="607" t="s">
        <v>553</v>
      </c>
      <c r="C137" s="414"/>
      <c r="D137" s="414"/>
      <c r="E137" s="397"/>
    </row>
    <row r="138" spans="1:5" ht="12" customHeight="1" thickBot="1">
      <c r="A138" s="374" t="s">
        <v>363</v>
      </c>
      <c r="B138" s="608" t="s">
        <v>506</v>
      </c>
      <c r="C138" s="414"/>
      <c r="D138" s="414"/>
      <c r="E138" s="397"/>
    </row>
    <row r="139" spans="1:9" ht="15" customHeight="1" thickBot="1">
      <c r="A139" s="381" t="s">
        <v>14</v>
      </c>
      <c r="B139" s="586" t="s">
        <v>520</v>
      </c>
      <c r="C139" s="101">
        <f>+C140+C141+C142+C143</f>
        <v>0</v>
      </c>
      <c r="D139" s="101">
        <f>+D140+D141+D142+D143</f>
        <v>0</v>
      </c>
      <c r="E139" s="365">
        <f>+E140+E141+E142+E143</f>
        <v>0</v>
      </c>
      <c r="F139" s="430"/>
      <c r="G139" s="431"/>
      <c r="H139" s="431"/>
      <c r="I139" s="431"/>
    </row>
    <row r="140" spans="1:5" s="423" customFormat="1" ht="12.75" customHeight="1">
      <c r="A140" s="376" t="s">
        <v>129</v>
      </c>
      <c r="B140" s="607" t="s">
        <v>466</v>
      </c>
      <c r="C140" s="414"/>
      <c r="D140" s="414"/>
      <c r="E140" s="397"/>
    </row>
    <row r="141" spans="1:5" ht="13.5" customHeight="1">
      <c r="A141" s="376" t="s">
        <v>130</v>
      </c>
      <c r="B141" s="607" t="s">
        <v>467</v>
      </c>
      <c r="C141" s="414"/>
      <c r="D141" s="414"/>
      <c r="E141" s="397"/>
    </row>
    <row r="142" spans="1:5" ht="13.5" customHeight="1">
      <c r="A142" s="376" t="s">
        <v>155</v>
      </c>
      <c r="B142" s="607" t="s">
        <v>468</v>
      </c>
      <c r="C142" s="414"/>
      <c r="D142" s="414"/>
      <c r="E142" s="397"/>
    </row>
    <row r="143" spans="1:5" ht="13.5" customHeight="1" thickBot="1">
      <c r="A143" s="376" t="s">
        <v>369</v>
      </c>
      <c r="B143" s="607" t="s">
        <v>469</v>
      </c>
      <c r="C143" s="414"/>
      <c r="D143" s="414"/>
      <c r="E143" s="397"/>
    </row>
    <row r="144" spans="1:5" ht="12.75" customHeight="1" thickBot="1">
      <c r="A144" s="381" t="s">
        <v>15</v>
      </c>
      <c r="B144" s="586" t="s">
        <v>470</v>
      </c>
      <c r="C144" s="363">
        <f>+C125+C129+C134+C139</f>
        <v>0</v>
      </c>
      <c r="D144" s="363">
        <f>+D125+D129+D134+D139</f>
        <v>0</v>
      </c>
      <c r="E144" s="364">
        <f>+E125+E129+E134+E139</f>
        <v>0</v>
      </c>
    </row>
    <row r="145" spans="1:5" ht="13.5" customHeight="1" thickBot="1">
      <c r="A145" s="406" t="s">
        <v>16</v>
      </c>
      <c r="B145" s="609" t="s">
        <v>471</v>
      </c>
      <c r="C145" s="363">
        <f>+C124+C144</f>
        <v>0</v>
      </c>
      <c r="D145" s="363">
        <f>+D124+D144</f>
        <v>0</v>
      </c>
      <c r="E145" s="364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Pula község Önkormányzat
2015. ÉVI ZÁRSZÁMADÁSÁNAK PÉNZÜGYI MÉRLEGE&amp;10
&amp;R&amp;"Times New Roman CE,Félkövér dőlt"&amp;11 1. tájékoztató tábla az 5/2016. (V.12.) önkormányzati rendelethez</oddHeader>
  </headerFooter>
  <rowBreaks count="1" manualBreakCount="1">
    <brk id="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B14" sqref="B14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66" t="s">
        <v>4</v>
      </c>
      <c r="B1" s="666"/>
      <c r="C1" s="666"/>
      <c r="D1" s="666"/>
      <c r="E1" s="666"/>
    </row>
    <row r="2" spans="1:5" ht="15.75" customHeight="1" thickBot="1">
      <c r="A2" s="46" t="s">
        <v>110</v>
      </c>
      <c r="B2" s="46"/>
      <c r="C2" s="408"/>
      <c r="D2" s="408"/>
      <c r="E2" s="408" t="s">
        <v>154</v>
      </c>
    </row>
    <row r="3" spans="1:5" ht="15.75" customHeight="1">
      <c r="A3" s="667" t="s">
        <v>59</v>
      </c>
      <c r="B3" s="669" t="s">
        <v>6</v>
      </c>
      <c r="C3" s="671" t="e">
        <f>+'1.1.sz.mell.'!C3:E3</f>
        <v>#REF!</v>
      </c>
      <c r="D3" s="671"/>
      <c r="E3" s="672"/>
    </row>
    <row r="4" spans="1:5" ht="37.5" customHeight="1" thickBot="1">
      <c r="A4" s="668"/>
      <c r="B4" s="670"/>
      <c r="C4" s="48" t="s">
        <v>176</v>
      </c>
      <c r="D4" s="48" t="s">
        <v>181</v>
      </c>
      <c r="E4" s="49" t="s">
        <v>182</v>
      </c>
    </row>
    <row r="5" spans="1:5" s="422" customFormat="1" ht="12" customHeight="1" thickBot="1">
      <c r="A5" s="386" t="s">
        <v>418</v>
      </c>
      <c r="B5" s="387" t="s">
        <v>419</v>
      </c>
      <c r="C5" s="387" t="s">
        <v>420</v>
      </c>
      <c r="D5" s="387" t="s">
        <v>421</v>
      </c>
      <c r="E5" s="433" t="s">
        <v>422</v>
      </c>
    </row>
    <row r="6" spans="1:5" s="423" customFormat="1" ht="12" customHeight="1" thickBot="1">
      <c r="A6" s="381" t="s">
        <v>7</v>
      </c>
      <c r="B6" s="382" t="s">
        <v>310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71</v>
      </c>
      <c r="B7" s="424" t="s">
        <v>311</v>
      </c>
      <c r="C7" s="415"/>
      <c r="D7" s="415"/>
      <c r="E7" s="398"/>
    </row>
    <row r="8" spans="1:5" s="423" customFormat="1" ht="12" customHeight="1">
      <c r="A8" s="375" t="s">
        <v>72</v>
      </c>
      <c r="B8" s="425" t="s">
        <v>312</v>
      </c>
      <c r="C8" s="414"/>
      <c r="D8" s="414"/>
      <c r="E8" s="397"/>
    </row>
    <row r="9" spans="1:5" s="423" customFormat="1" ht="12" customHeight="1">
      <c r="A9" s="375" t="s">
        <v>73</v>
      </c>
      <c r="B9" s="425" t="s">
        <v>313</v>
      </c>
      <c r="C9" s="414"/>
      <c r="D9" s="414"/>
      <c r="E9" s="397"/>
    </row>
    <row r="10" spans="1:5" s="423" customFormat="1" ht="12" customHeight="1">
      <c r="A10" s="375" t="s">
        <v>74</v>
      </c>
      <c r="B10" s="425" t="s">
        <v>314</v>
      </c>
      <c r="C10" s="414"/>
      <c r="D10" s="414"/>
      <c r="E10" s="397"/>
    </row>
    <row r="11" spans="1:5" s="423" customFormat="1" ht="12" customHeight="1">
      <c r="A11" s="375" t="s">
        <v>107</v>
      </c>
      <c r="B11" s="425" t="s">
        <v>315</v>
      </c>
      <c r="C11" s="414"/>
      <c r="D11" s="414"/>
      <c r="E11" s="397"/>
    </row>
    <row r="12" spans="1:5" s="423" customFormat="1" ht="12" customHeight="1" thickBot="1">
      <c r="A12" s="377" t="s">
        <v>75</v>
      </c>
      <c r="B12" s="426" t="s">
        <v>316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317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77</v>
      </c>
      <c r="B14" s="424" t="s">
        <v>318</v>
      </c>
      <c r="C14" s="415"/>
      <c r="D14" s="415"/>
      <c r="E14" s="398"/>
    </row>
    <row r="15" spans="1:5" s="423" customFormat="1" ht="12" customHeight="1">
      <c r="A15" s="375" t="s">
        <v>78</v>
      </c>
      <c r="B15" s="425" t="s">
        <v>319</v>
      </c>
      <c r="C15" s="414"/>
      <c r="D15" s="414"/>
      <c r="E15" s="397"/>
    </row>
    <row r="16" spans="1:5" s="423" customFormat="1" ht="12" customHeight="1">
      <c r="A16" s="375" t="s">
        <v>79</v>
      </c>
      <c r="B16" s="425" t="s">
        <v>320</v>
      </c>
      <c r="C16" s="414"/>
      <c r="D16" s="414"/>
      <c r="E16" s="397"/>
    </row>
    <row r="17" spans="1:5" s="423" customFormat="1" ht="12" customHeight="1">
      <c r="A17" s="375" t="s">
        <v>80</v>
      </c>
      <c r="B17" s="425" t="s">
        <v>321</v>
      </c>
      <c r="C17" s="414"/>
      <c r="D17" s="414"/>
      <c r="E17" s="397"/>
    </row>
    <row r="18" spans="1:5" s="423" customFormat="1" ht="12" customHeight="1">
      <c r="A18" s="375" t="s">
        <v>81</v>
      </c>
      <c r="B18" s="425" t="s">
        <v>322</v>
      </c>
      <c r="C18" s="414"/>
      <c r="D18" s="414"/>
      <c r="E18" s="397"/>
    </row>
    <row r="19" spans="1:5" s="423" customFormat="1" ht="12" customHeight="1" thickBot="1">
      <c r="A19" s="377" t="s">
        <v>88</v>
      </c>
      <c r="B19" s="426" t="s">
        <v>323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324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60</v>
      </c>
      <c r="B21" s="424" t="s">
        <v>325</v>
      </c>
      <c r="C21" s="415"/>
      <c r="D21" s="415"/>
      <c r="E21" s="398"/>
    </row>
    <row r="22" spans="1:5" s="423" customFormat="1" ht="12" customHeight="1">
      <c r="A22" s="375" t="s">
        <v>61</v>
      </c>
      <c r="B22" s="425" t="s">
        <v>326</v>
      </c>
      <c r="C22" s="414"/>
      <c r="D22" s="414"/>
      <c r="E22" s="397"/>
    </row>
    <row r="23" spans="1:5" s="423" customFormat="1" ht="12" customHeight="1">
      <c r="A23" s="375" t="s">
        <v>62</v>
      </c>
      <c r="B23" s="425" t="s">
        <v>327</v>
      </c>
      <c r="C23" s="414"/>
      <c r="D23" s="414"/>
      <c r="E23" s="397"/>
    </row>
    <row r="24" spans="1:5" s="423" customFormat="1" ht="12" customHeight="1">
      <c r="A24" s="375" t="s">
        <v>63</v>
      </c>
      <c r="B24" s="425" t="s">
        <v>328</v>
      </c>
      <c r="C24" s="414"/>
      <c r="D24" s="414"/>
      <c r="E24" s="397"/>
    </row>
    <row r="25" spans="1:5" s="423" customFormat="1" ht="12" customHeight="1">
      <c r="A25" s="375" t="s">
        <v>119</v>
      </c>
      <c r="B25" s="425" t="s">
        <v>329</v>
      </c>
      <c r="C25" s="414"/>
      <c r="D25" s="414"/>
      <c r="E25" s="397"/>
    </row>
    <row r="26" spans="1:5" s="423" customFormat="1" ht="12" customHeight="1" thickBot="1">
      <c r="A26" s="377" t="s">
        <v>120</v>
      </c>
      <c r="B26" s="426" t="s">
        <v>330</v>
      </c>
      <c r="C26" s="416"/>
      <c r="D26" s="416"/>
      <c r="E26" s="399"/>
    </row>
    <row r="27" spans="1:5" s="423" customFormat="1" ht="12" customHeight="1" thickBot="1">
      <c r="A27" s="381" t="s">
        <v>121</v>
      </c>
      <c r="B27" s="382" t="s">
        <v>690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331</v>
      </c>
      <c r="B28" s="424" t="s">
        <v>694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332</v>
      </c>
      <c r="B29" s="425" t="s">
        <v>695</v>
      </c>
      <c r="C29" s="414"/>
      <c r="D29" s="414"/>
      <c r="E29" s="397"/>
    </row>
    <row r="30" spans="1:5" s="423" customFormat="1" ht="12" customHeight="1">
      <c r="A30" s="375" t="s">
        <v>333</v>
      </c>
      <c r="B30" s="425" t="s">
        <v>696</v>
      </c>
      <c r="C30" s="414"/>
      <c r="D30" s="414"/>
      <c r="E30" s="397"/>
    </row>
    <row r="31" spans="1:5" s="423" customFormat="1" ht="12" customHeight="1">
      <c r="A31" s="375" t="s">
        <v>691</v>
      </c>
      <c r="B31" s="425" t="s">
        <v>697</v>
      </c>
      <c r="C31" s="414"/>
      <c r="D31" s="414"/>
      <c r="E31" s="397"/>
    </row>
    <row r="32" spans="1:5" s="423" customFormat="1" ht="12" customHeight="1">
      <c r="A32" s="375" t="s">
        <v>692</v>
      </c>
      <c r="B32" s="425" t="s">
        <v>334</v>
      </c>
      <c r="C32" s="414"/>
      <c r="D32" s="414"/>
      <c r="E32" s="397"/>
    </row>
    <row r="33" spans="1:5" s="423" customFormat="1" ht="12" customHeight="1" thickBot="1">
      <c r="A33" s="377" t="s">
        <v>693</v>
      </c>
      <c r="B33" s="405" t="s">
        <v>335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336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64</v>
      </c>
      <c r="B35" s="424" t="s">
        <v>337</v>
      </c>
      <c r="C35" s="415"/>
      <c r="D35" s="415"/>
      <c r="E35" s="398"/>
    </row>
    <row r="36" spans="1:5" s="423" customFormat="1" ht="12" customHeight="1">
      <c r="A36" s="375" t="s">
        <v>65</v>
      </c>
      <c r="B36" s="425" t="s">
        <v>338</v>
      </c>
      <c r="C36" s="414"/>
      <c r="D36" s="414"/>
      <c r="E36" s="397"/>
    </row>
    <row r="37" spans="1:5" s="423" customFormat="1" ht="12" customHeight="1">
      <c r="A37" s="375" t="s">
        <v>66</v>
      </c>
      <c r="B37" s="425" t="s">
        <v>339</v>
      </c>
      <c r="C37" s="414"/>
      <c r="D37" s="414"/>
      <c r="E37" s="397"/>
    </row>
    <row r="38" spans="1:5" s="423" customFormat="1" ht="12" customHeight="1">
      <c r="A38" s="375" t="s">
        <v>123</v>
      </c>
      <c r="B38" s="425" t="s">
        <v>340</v>
      </c>
      <c r="C38" s="414"/>
      <c r="D38" s="414"/>
      <c r="E38" s="397"/>
    </row>
    <row r="39" spans="1:5" s="423" customFormat="1" ht="12" customHeight="1">
      <c r="A39" s="375" t="s">
        <v>124</v>
      </c>
      <c r="B39" s="425" t="s">
        <v>341</v>
      </c>
      <c r="C39" s="414"/>
      <c r="D39" s="414"/>
      <c r="E39" s="397"/>
    </row>
    <row r="40" spans="1:5" s="423" customFormat="1" ht="12" customHeight="1">
      <c r="A40" s="375" t="s">
        <v>125</v>
      </c>
      <c r="B40" s="425" t="s">
        <v>342</v>
      </c>
      <c r="C40" s="414"/>
      <c r="D40" s="414"/>
      <c r="E40" s="397"/>
    </row>
    <row r="41" spans="1:5" s="423" customFormat="1" ht="12" customHeight="1">
      <c r="A41" s="375" t="s">
        <v>126</v>
      </c>
      <c r="B41" s="425" t="s">
        <v>343</v>
      </c>
      <c r="C41" s="414"/>
      <c r="D41" s="414"/>
      <c r="E41" s="397"/>
    </row>
    <row r="42" spans="1:5" s="423" customFormat="1" ht="12" customHeight="1">
      <c r="A42" s="375" t="s">
        <v>127</v>
      </c>
      <c r="B42" s="425" t="s">
        <v>344</v>
      </c>
      <c r="C42" s="414"/>
      <c r="D42" s="414"/>
      <c r="E42" s="397"/>
    </row>
    <row r="43" spans="1:5" s="423" customFormat="1" ht="12" customHeight="1">
      <c r="A43" s="375" t="s">
        <v>345</v>
      </c>
      <c r="B43" s="425" t="s">
        <v>346</v>
      </c>
      <c r="C43" s="417"/>
      <c r="D43" s="417"/>
      <c r="E43" s="400"/>
    </row>
    <row r="44" spans="1:5" s="423" customFormat="1" ht="12" customHeight="1" thickBot="1">
      <c r="A44" s="377" t="s">
        <v>347</v>
      </c>
      <c r="B44" s="426" t="s">
        <v>348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349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67</v>
      </c>
      <c r="B46" s="424" t="s">
        <v>350</v>
      </c>
      <c r="C46" s="434"/>
      <c r="D46" s="434"/>
      <c r="E46" s="402"/>
    </row>
    <row r="47" spans="1:5" s="423" customFormat="1" ht="12" customHeight="1">
      <c r="A47" s="375" t="s">
        <v>68</v>
      </c>
      <c r="B47" s="425" t="s">
        <v>351</v>
      </c>
      <c r="C47" s="417"/>
      <c r="D47" s="417"/>
      <c r="E47" s="400"/>
    </row>
    <row r="48" spans="1:5" s="423" customFormat="1" ht="12" customHeight="1">
      <c r="A48" s="375" t="s">
        <v>352</v>
      </c>
      <c r="B48" s="425" t="s">
        <v>353</v>
      </c>
      <c r="C48" s="417"/>
      <c r="D48" s="417"/>
      <c r="E48" s="400"/>
    </row>
    <row r="49" spans="1:5" s="423" customFormat="1" ht="12" customHeight="1">
      <c r="A49" s="375" t="s">
        <v>354</v>
      </c>
      <c r="B49" s="425" t="s">
        <v>355</v>
      </c>
      <c r="C49" s="417"/>
      <c r="D49" s="417"/>
      <c r="E49" s="400"/>
    </row>
    <row r="50" spans="1:5" s="423" customFormat="1" ht="12" customHeight="1" thickBot="1">
      <c r="A50" s="377" t="s">
        <v>356</v>
      </c>
      <c r="B50" s="426" t="s">
        <v>357</v>
      </c>
      <c r="C50" s="418"/>
      <c r="D50" s="418"/>
      <c r="E50" s="401"/>
    </row>
    <row r="51" spans="1:5" s="423" customFormat="1" ht="17.25" customHeight="1" thickBot="1">
      <c r="A51" s="381" t="s">
        <v>128</v>
      </c>
      <c r="B51" s="382" t="s">
        <v>358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69</v>
      </c>
      <c r="B52" s="424" t="s">
        <v>359</v>
      </c>
      <c r="C52" s="415"/>
      <c r="D52" s="415"/>
      <c r="E52" s="398"/>
    </row>
    <row r="53" spans="1:5" s="423" customFormat="1" ht="12" customHeight="1">
      <c r="A53" s="375" t="s">
        <v>70</v>
      </c>
      <c r="B53" s="425" t="s">
        <v>360</v>
      </c>
      <c r="C53" s="414"/>
      <c r="D53" s="414"/>
      <c r="E53" s="397"/>
    </row>
    <row r="54" spans="1:5" s="423" customFormat="1" ht="12" customHeight="1">
      <c r="A54" s="375" t="s">
        <v>361</v>
      </c>
      <c r="B54" s="425" t="s">
        <v>362</v>
      </c>
      <c r="C54" s="414"/>
      <c r="D54" s="414"/>
      <c r="E54" s="397"/>
    </row>
    <row r="55" spans="1:5" s="423" customFormat="1" ht="12" customHeight="1" thickBot="1">
      <c r="A55" s="377" t="s">
        <v>363</v>
      </c>
      <c r="B55" s="426" t="s">
        <v>364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365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129</v>
      </c>
      <c r="B57" s="424" t="s">
        <v>366</v>
      </c>
      <c r="C57" s="417"/>
      <c r="D57" s="417"/>
      <c r="E57" s="400"/>
    </row>
    <row r="58" spans="1:5" s="423" customFormat="1" ht="12" customHeight="1">
      <c r="A58" s="375" t="s">
        <v>130</v>
      </c>
      <c r="B58" s="425" t="s">
        <v>367</v>
      </c>
      <c r="C58" s="417"/>
      <c r="D58" s="417"/>
      <c r="E58" s="400"/>
    </row>
    <row r="59" spans="1:5" s="423" customFormat="1" ht="12" customHeight="1">
      <c r="A59" s="375" t="s">
        <v>155</v>
      </c>
      <c r="B59" s="425" t="s">
        <v>368</v>
      </c>
      <c r="C59" s="417"/>
      <c r="D59" s="417"/>
      <c r="E59" s="400"/>
    </row>
    <row r="60" spans="1:5" s="423" customFormat="1" ht="12" customHeight="1" thickBot="1">
      <c r="A60" s="377" t="s">
        <v>369</v>
      </c>
      <c r="B60" s="426" t="s">
        <v>370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371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372</v>
      </c>
      <c r="B62" s="403" t="s">
        <v>373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374</v>
      </c>
      <c r="B63" s="424" t="s">
        <v>375</v>
      </c>
      <c r="C63" s="417"/>
      <c r="D63" s="417"/>
      <c r="E63" s="400"/>
    </row>
    <row r="64" spans="1:5" s="423" customFormat="1" ht="12" customHeight="1">
      <c r="A64" s="375" t="s">
        <v>376</v>
      </c>
      <c r="B64" s="425" t="s">
        <v>377</v>
      </c>
      <c r="C64" s="417"/>
      <c r="D64" s="417"/>
      <c r="E64" s="400"/>
    </row>
    <row r="65" spans="1:5" s="423" customFormat="1" ht="12" customHeight="1" thickBot="1">
      <c r="A65" s="377" t="s">
        <v>378</v>
      </c>
      <c r="B65" s="361" t="s">
        <v>423</v>
      </c>
      <c r="C65" s="417"/>
      <c r="D65" s="417"/>
      <c r="E65" s="400"/>
    </row>
    <row r="66" spans="1:5" s="423" customFormat="1" ht="12" customHeight="1" thickBot="1">
      <c r="A66" s="435" t="s">
        <v>380</v>
      </c>
      <c r="B66" s="403" t="s">
        <v>381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108</v>
      </c>
      <c r="B67" s="424" t="s">
        <v>382</v>
      </c>
      <c r="C67" s="417"/>
      <c r="D67" s="417"/>
      <c r="E67" s="400"/>
    </row>
    <row r="68" spans="1:5" s="423" customFormat="1" ht="12" customHeight="1">
      <c r="A68" s="375" t="s">
        <v>109</v>
      </c>
      <c r="B68" s="425" t="s">
        <v>383</v>
      </c>
      <c r="C68" s="417"/>
      <c r="D68" s="417"/>
      <c r="E68" s="400"/>
    </row>
    <row r="69" spans="1:5" s="423" customFormat="1" ht="12" customHeight="1">
      <c r="A69" s="375" t="s">
        <v>384</v>
      </c>
      <c r="B69" s="425" t="s">
        <v>385</v>
      </c>
      <c r="C69" s="417"/>
      <c r="D69" s="417"/>
      <c r="E69" s="400"/>
    </row>
    <row r="70" spans="1:5" s="423" customFormat="1" ht="12" customHeight="1" thickBot="1">
      <c r="A70" s="377" t="s">
        <v>386</v>
      </c>
      <c r="B70" s="426" t="s">
        <v>387</v>
      </c>
      <c r="C70" s="417"/>
      <c r="D70" s="417"/>
      <c r="E70" s="400"/>
    </row>
    <row r="71" spans="1:5" s="423" customFormat="1" ht="12" customHeight="1" thickBot="1">
      <c r="A71" s="435" t="s">
        <v>388</v>
      </c>
      <c r="B71" s="403" t="s">
        <v>389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390</v>
      </c>
      <c r="B72" s="424" t="s">
        <v>391</v>
      </c>
      <c r="C72" s="417"/>
      <c r="D72" s="417"/>
      <c r="E72" s="400"/>
    </row>
    <row r="73" spans="1:5" s="423" customFormat="1" ht="12" customHeight="1" thickBot="1">
      <c r="A73" s="377" t="s">
        <v>392</v>
      </c>
      <c r="B73" s="426" t="s">
        <v>393</v>
      </c>
      <c r="C73" s="417"/>
      <c r="D73" s="417"/>
      <c r="E73" s="400"/>
    </row>
    <row r="74" spans="1:5" s="423" customFormat="1" ht="12" customHeight="1" thickBot="1">
      <c r="A74" s="435" t="s">
        <v>394</v>
      </c>
      <c r="B74" s="403" t="s">
        <v>395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396</v>
      </c>
      <c r="B75" s="424" t="s">
        <v>397</v>
      </c>
      <c r="C75" s="417"/>
      <c r="D75" s="417"/>
      <c r="E75" s="400"/>
    </row>
    <row r="76" spans="1:5" s="423" customFormat="1" ht="12" customHeight="1">
      <c r="A76" s="375" t="s">
        <v>398</v>
      </c>
      <c r="B76" s="425" t="s">
        <v>399</v>
      </c>
      <c r="C76" s="417"/>
      <c r="D76" s="417"/>
      <c r="E76" s="400"/>
    </row>
    <row r="77" spans="1:5" s="423" customFormat="1" ht="12" customHeight="1" thickBot="1">
      <c r="A77" s="377" t="s">
        <v>400</v>
      </c>
      <c r="B77" s="405" t="s">
        <v>401</v>
      </c>
      <c r="C77" s="417"/>
      <c r="D77" s="417"/>
      <c r="E77" s="400"/>
    </row>
    <row r="78" spans="1:5" s="423" customFormat="1" ht="12" customHeight="1" thickBot="1">
      <c r="A78" s="435" t="s">
        <v>402</v>
      </c>
      <c r="B78" s="403" t="s">
        <v>403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404</v>
      </c>
      <c r="B79" s="424" t="s">
        <v>405</v>
      </c>
      <c r="C79" s="417"/>
      <c r="D79" s="417"/>
      <c r="E79" s="400"/>
    </row>
    <row r="80" spans="1:5" s="423" customFormat="1" ht="12" customHeight="1">
      <c r="A80" s="428" t="s">
        <v>406</v>
      </c>
      <c r="B80" s="425" t="s">
        <v>407</v>
      </c>
      <c r="C80" s="417"/>
      <c r="D80" s="417"/>
      <c r="E80" s="400"/>
    </row>
    <row r="81" spans="1:5" s="423" customFormat="1" ht="12" customHeight="1">
      <c r="A81" s="428" t="s">
        <v>408</v>
      </c>
      <c r="B81" s="425" t="s">
        <v>409</v>
      </c>
      <c r="C81" s="417"/>
      <c r="D81" s="417"/>
      <c r="E81" s="400"/>
    </row>
    <row r="82" spans="1:5" s="423" customFormat="1" ht="12" customHeight="1" thickBot="1">
      <c r="A82" s="436" t="s">
        <v>410</v>
      </c>
      <c r="B82" s="405" t="s">
        <v>411</v>
      </c>
      <c r="C82" s="417"/>
      <c r="D82" s="417"/>
      <c r="E82" s="400"/>
    </row>
    <row r="83" spans="1:5" s="423" customFormat="1" ht="12" customHeight="1" thickBot="1">
      <c r="A83" s="435" t="s">
        <v>412</v>
      </c>
      <c r="B83" s="403" t="s">
        <v>413</v>
      </c>
      <c r="C83" s="438"/>
      <c r="D83" s="438"/>
      <c r="E83" s="439"/>
    </row>
    <row r="84" spans="1:5" s="423" customFormat="1" ht="12" customHeight="1" thickBot="1">
      <c r="A84" s="435" t="s">
        <v>414</v>
      </c>
      <c r="B84" s="359" t="s">
        <v>415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416</v>
      </c>
      <c r="B85" s="362" t="s">
        <v>417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66" t="s">
        <v>36</v>
      </c>
      <c r="B87" s="666"/>
      <c r="C87" s="666"/>
      <c r="D87" s="666"/>
      <c r="E87" s="666"/>
    </row>
    <row r="88" spans="1:5" s="429" customFormat="1" ht="16.5" customHeight="1" thickBot="1">
      <c r="A88" s="47" t="s">
        <v>111</v>
      </c>
      <c r="B88" s="47"/>
      <c r="C88" s="390"/>
      <c r="D88" s="390"/>
      <c r="E88" s="390" t="s">
        <v>154</v>
      </c>
    </row>
    <row r="89" spans="1:5" s="429" customFormat="1" ht="16.5" customHeight="1">
      <c r="A89" s="667" t="s">
        <v>59</v>
      </c>
      <c r="B89" s="669" t="s">
        <v>175</v>
      </c>
      <c r="C89" s="671" t="e">
        <f>+C3</f>
        <v>#REF!</v>
      </c>
      <c r="D89" s="671"/>
      <c r="E89" s="672"/>
    </row>
    <row r="90" spans="1:5" ht="37.5" customHeight="1" thickBot="1">
      <c r="A90" s="668"/>
      <c r="B90" s="670"/>
      <c r="C90" s="48" t="s">
        <v>176</v>
      </c>
      <c r="D90" s="48" t="s">
        <v>181</v>
      </c>
      <c r="E90" s="49" t="s">
        <v>182</v>
      </c>
    </row>
    <row r="91" spans="1:5" s="422" customFormat="1" ht="12" customHeight="1" thickBot="1">
      <c r="A91" s="386" t="s">
        <v>418</v>
      </c>
      <c r="B91" s="387" t="s">
        <v>419</v>
      </c>
      <c r="C91" s="387" t="s">
        <v>420</v>
      </c>
      <c r="D91" s="387" t="s">
        <v>421</v>
      </c>
      <c r="E91" s="388" t="s">
        <v>422</v>
      </c>
    </row>
    <row r="92" spans="1:5" ht="12" customHeight="1" thickBot="1">
      <c r="A92" s="383" t="s">
        <v>7</v>
      </c>
      <c r="B92" s="385" t="s">
        <v>424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71</v>
      </c>
      <c r="B93" s="371" t="s">
        <v>37</v>
      </c>
      <c r="C93" s="99"/>
      <c r="D93" s="99"/>
      <c r="E93" s="366"/>
    </row>
    <row r="94" spans="1:5" ht="12" customHeight="1">
      <c r="A94" s="375" t="s">
        <v>72</v>
      </c>
      <c r="B94" s="369" t="s">
        <v>131</v>
      </c>
      <c r="C94" s="414"/>
      <c r="D94" s="414"/>
      <c r="E94" s="397"/>
    </row>
    <row r="95" spans="1:5" ht="12" customHeight="1">
      <c r="A95" s="375" t="s">
        <v>73</v>
      </c>
      <c r="B95" s="369" t="s">
        <v>100</v>
      </c>
      <c r="C95" s="416"/>
      <c r="D95" s="416"/>
      <c r="E95" s="399"/>
    </row>
    <row r="96" spans="1:5" ht="12" customHeight="1">
      <c r="A96" s="375" t="s">
        <v>74</v>
      </c>
      <c r="B96" s="372" t="s">
        <v>132</v>
      </c>
      <c r="C96" s="416"/>
      <c r="D96" s="416"/>
      <c r="E96" s="399"/>
    </row>
    <row r="97" spans="1:5" ht="12" customHeight="1">
      <c r="A97" s="375" t="s">
        <v>83</v>
      </c>
      <c r="B97" s="380" t="s">
        <v>133</v>
      </c>
      <c r="C97" s="416"/>
      <c r="D97" s="416"/>
      <c r="E97" s="399"/>
    </row>
    <row r="98" spans="1:5" ht="12" customHeight="1">
      <c r="A98" s="375" t="s">
        <v>75</v>
      </c>
      <c r="B98" s="369" t="s">
        <v>425</v>
      </c>
      <c r="C98" s="416"/>
      <c r="D98" s="416"/>
      <c r="E98" s="399"/>
    </row>
    <row r="99" spans="1:5" ht="12" customHeight="1">
      <c r="A99" s="375" t="s">
        <v>76</v>
      </c>
      <c r="B99" s="392" t="s">
        <v>426</v>
      </c>
      <c r="C99" s="416"/>
      <c r="D99" s="416"/>
      <c r="E99" s="399"/>
    </row>
    <row r="100" spans="1:5" ht="12" customHeight="1">
      <c r="A100" s="375" t="s">
        <v>84</v>
      </c>
      <c r="B100" s="393" t="s">
        <v>427</v>
      </c>
      <c r="C100" s="416"/>
      <c r="D100" s="416"/>
      <c r="E100" s="399"/>
    </row>
    <row r="101" spans="1:5" ht="12" customHeight="1">
      <c r="A101" s="375" t="s">
        <v>85</v>
      </c>
      <c r="B101" s="393" t="s">
        <v>428</v>
      </c>
      <c r="C101" s="416"/>
      <c r="D101" s="416"/>
      <c r="E101" s="399"/>
    </row>
    <row r="102" spans="1:5" ht="12" customHeight="1">
      <c r="A102" s="375" t="s">
        <v>86</v>
      </c>
      <c r="B102" s="392" t="s">
        <v>429</v>
      </c>
      <c r="C102" s="416"/>
      <c r="D102" s="416"/>
      <c r="E102" s="399"/>
    </row>
    <row r="103" spans="1:5" ht="12" customHeight="1">
      <c r="A103" s="375" t="s">
        <v>87</v>
      </c>
      <c r="B103" s="392" t="s">
        <v>430</v>
      </c>
      <c r="C103" s="416"/>
      <c r="D103" s="416"/>
      <c r="E103" s="399"/>
    </row>
    <row r="104" spans="1:5" ht="12" customHeight="1">
      <c r="A104" s="375" t="s">
        <v>89</v>
      </c>
      <c r="B104" s="393" t="s">
        <v>431</v>
      </c>
      <c r="C104" s="416"/>
      <c r="D104" s="416"/>
      <c r="E104" s="399"/>
    </row>
    <row r="105" spans="1:5" ht="12" customHeight="1">
      <c r="A105" s="374" t="s">
        <v>134</v>
      </c>
      <c r="B105" s="394" t="s">
        <v>432</v>
      </c>
      <c r="C105" s="416"/>
      <c r="D105" s="416"/>
      <c r="E105" s="399"/>
    </row>
    <row r="106" spans="1:5" ht="12" customHeight="1">
      <c r="A106" s="375" t="s">
        <v>433</v>
      </c>
      <c r="B106" s="394" t="s">
        <v>434</v>
      </c>
      <c r="C106" s="416"/>
      <c r="D106" s="416"/>
      <c r="E106" s="399"/>
    </row>
    <row r="107" spans="1:5" ht="12" customHeight="1" thickBot="1">
      <c r="A107" s="379" t="s">
        <v>435</v>
      </c>
      <c r="B107" s="395" t="s">
        <v>436</v>
      </c>
      <c r="C107" s="100"/>
      <c r="D107" s="100"/>
      <c r="E107" s="360"/>
    </row>
    <row r="108" spans="1:5" ht="12" customHeight="1" thickBot="1">
      <c r="A108" s="381" t="s">
        <v>8</v>
      </c>
      <c r="B108" s="384" t="s">
        <v>437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77</v>
      </c>
      <c r="B109" s="369" t="s">
        <v>153</v>
      </c>
      <c r="C109" s="415"/>
      <c r="D109" s="415"/>
      <c r="E109" s="398"/>
    </row>
    <row r="110" spans="1:5" ht="12" customHeight="1">
      <c r="A110" s="376" t="s">
        <v>78</v>
      </c>
      <c r="B110" s="373" t="s">
        <v>438</v>
      </c>
      <c r="C110" s="415"/>
      <c r="D110" s="415"/>
      <c r="E110" s="398"/>
    </row>
    <row r="111" spans="1:5" ht="15.75">
      <c r="A111" s="376" t="s">
        <v>79</v>
      </c>
      <c r="B111" s="373" t="s">
        <v>135</v>
      </c>
      <c r="C111" s="414"/>
      <c r="D111" s="414"/>
      <c r="E111" s="397"/>
    </row>
    <row r="112" spans="1:5" ht="12" customHeight="1">
      <c r="A112" s="376" t="s">
        <v>80</v>
      </c>
      <c r="B112" s="373" t="s">
        <v>439</v>
      </c>
      <c r="C112" s="414"/>
      <c r="D112" s="414"/>
      <c r="E112" s="397"/>
    </row>
    <row r="113" spans="1:5" ht="12" customHeight="1">
      <c r="A113" s="376" t="s">
        <v>81</v>
      </c>
      <c r="B113" s="405" t="s">
        <v>156</v>
      </c>
      <c r="C113" s="414"/>
      <c r="D113" s="414"/>
      <c r="E113" s="397"/>
    </row>
    <row r="114" spans="1:5" ht="21.75" customHeight="1">
      <c r="A114" s="376" t="s">
        <v>88</v>
      </c>
      <c r="B114" s="404" t="s">
        <v>440</v>
      </c>
      <c r="C114" s="414"/>
      <c r="D114" s="414"/>
      <c r="E114" s="397"/>
    </row>
    <row r="115" spans="1:5" ht="24" customHeight="1">
      <c r="A115" s="376" t="s">
        <v>90</v>
      </c>
      <c r="B115" s="420" t="s">
        <v>441</v>
      </c>
      <c r="C115" s="414"/>
      <c r="D115" s="414"/>
      <c r="E115" s="397"/>
    </row>
    <row r="116" spans="1:5" ht="12" customHeight="1">
      <c r="A116" s="376" t="s">
        <v>136</v>
      </c>
      <c r="B116" s="393" t="s">
        <v>428</v>
      </c>
      <c r="C116" s="414"/>
      <c r="D116" s="414"/>
      <c r="E116" s="397"/>
    </row>
    <row r="117" spans="1:5" ht="12" customHeight="1">
      <c r="A117" s="376" t="s">
        <v>137</v>
      </c>
      <c r="B117" s="393" t="s">
        <v>442</v>
      </c>
      <c r="C117" s="414"/>
      <c r="D117" s="414"/>
      <c r="E117" s="397"/>
    </row>
    <row r="118" spans="1:5" ht="12" customHeight="1">
      <c r="A118" s="376" t="s">
        <v>138</v>
      </c>
      <c r="B118" s="393" t="s">
        <v>443</v>
      </c>
      <c r="C118" s="414"/>
      <c r="D118" s="414"/>
      <c r="E118" s="397"/>
    </row>
    <row r="119" spans="1:5" s="440" customFormat="1" ht="12" customHeight="1">
      <c r="A119" s="376" t="s">
        <v>444</v>
      </c>
      <c r="B119" s="393" t="s">
        <v>431</v>
      </c>
      <c r="C119" s="414"/>
      <c r="D119" s="414"/>
      <c r="E119" s="397"/>
    </row>
    <row r="120" spans="1:5" ht="12" customHeight="1">
      <c r="A120" s="376" t="s">
        <v>445</v>
      </c>
      <c r="B120" s="393" t="s">
        <v>446</v>
      </c>
      <c r="C120" s="414"/>
      <c r="D120" s="414"/>
      <c r="E120" s="397"/>
    </row>
    <row r="121" spans="1:5" ht="12" customHeight="1" thickBot="1">
      <c r="A121" s="374" t="s">
        <v>447</v>
      </c>
      <c r="B121" s="393" t="s">
        <v>448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449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60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61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450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451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64</v>
      </c>
      <c r="B127" s="370" t="s">
        <v>452</v>
      </c>
      <c r="C127" s="414"/>
      <c r="D127" s="414"/>
      <c r="E127" s="397"/>
    </row>
    <row r="128" spans="1:5" ht="12" customHeight="1">
      <c r="A128" s="376" t="s">
        <v>65</v>
      </c>
      <c r="B128" s="370" t="s">
        <v>453</v>
      </c>
      <c r="C128" s="414"/>
      <c r="D128" s="414"/>
      <c r="E128" s="397"/>
    </row>
    <row r="129" spans="1:5" ht="12" customHeight="1" thickBot="1">
      <c r="A129" s="374" t="s">
        <v>66</v>
      </c>
      <c r="B129" s="368" t="s">
        <v>454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455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67</v>
      </c>
      <c r="B131" s="370" t="s">
        <v>456</v>
      </c>
      <c r="C131" s="414"/>
      <c r="D131" s="414"/>
      <c r="E131" s="397"/>
    </row>
    <row r="132" spans="1:5" ht="12" customHeight="1">
      <c r="A132" s="376" t="s">
        <v>68</v>
      </c>
      <c r="B132" s="370" t="s">
        <v>457</v>
      </c>
      <c r="C132" s="414"/>
      <c r="D132" s="414"/>
      <c r="E132" s="397"/>
    </row>
    <row r="133" spans="1:5" ht="12" customHeight="1">
      <c r="A133" s="376" t="s">
        <v>352</v>
      </c>
      <c r="B133" s="370" t="s">
        <v>458</v>
      </c>
      <c r="C133" s="414"/>
      <c r="D133" s="414"/>
      <c r="E133" s="397"/>
    </row>
    <row r="134" spans="1:5" ht="12" customHeight="1" thickBot="1">
      <c r="A134" s="374" t="s">
        <v>354</v>
      </c>
      <c r="B134" s="368" t="s">
        <v>459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460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69</v>
      </c>
      <c r="B136" s="370" t="s">
        <v>461</v>
      </c>
      <c r="C136" s="414"/>
      <c r="D136" s="414"/>
      <c r="E136" s="397"/>
    </row>
    <row r="137" spans="1:5" ht="12" customHeight="1">
      <c r="A137" s="376" t="s">
        <v>70</v>
      </c>
      <c r="B137" s="370" t="s">
        <v>462</v>
      </c>
      <c r="C137" s="414"/>
      <c r="D137" s="414"/>
      <c r="E137" s="397"/>
    </row>
    <row r="138" spans="1:5" ht="12" customHeight="1">
      <c r="A138" s="376" t="s">
        <v>361</v>
      </c>
      <c r="B138" s="370" t="s">
        <v>463</v>
      </c>
      <c r="C138" s="414"/>
      <c r="D138" s="414"/>
      <c r="E138" s="397"/>
    </row>
    <row r="139" spans="1:5" ht="12" customHeight="1" thickBot="1">
      <c r="A139" s="374" t="s">
        <v>363</v>
      </c>
      <c r="B139" s="368" t="s">
        <v>464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465</v>
      </c>
      <c r="C140" s="101">
        <f>+C141+C142+C143+C144</f>
        <v>0</v>
      </c>
      <c r="D140" s="101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129</v>
      </c>
      <c r="B141" s="370" t="s">
        <v>466</v>
      </c>
      <c r="C141" s="414"/>
      <c r="D141" s="414"/>
      <c r="E141" s="397"/>
    </row>
    <row r="142" spans="1:5" ht="12.75" customHeight="1">
      <c r="A142" s="376" t="s">
        <v>130</v>
      </c>
      <c r="B142" s="370" t="s">
        <v>467</v>
      </c>
      <c r="C142" s="414"/>
      <c r="D142" s="414"/>
      <c r="E142" s="397"/>
    </row>
    <row r="143" spans="1:5" ht="12.75" customHeight="1">
      <c r="A143" s="376" t="s">
        <v>155</v>
      </c>
      <c r="B143" s="370" t="s">
        <v>468</v>
      </c>
      <c r="C143" s="414"/>
      <c r="D143" s="414"/>
      <c r="E143" s="397"/>
    </row>
    <row r="144" spans="1:5" ht="12.75" customHeight="1" thickBot="1">
      <c r="A144" s="376" t="s">
        <v>369</v>
      </c>
      <c r="B144" s="370" t="s">
        <v>469</v>
      </c>
      <c r="C144" s="414"/>
      <c r="D144" s="414"/>
      <c r="E144" s="397"/>
    </row>
    <row r="145" spans="1:5" ht="16.5" thickBot="1">
      <c r="A145" s="381" t="s">
        <v>15</v>
      </c>
      <c r="B145" s="389" t="s">
        <v>470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471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65" t="s">
        <v>472</v>
      </c>
      <c r="B148" s="665"/>
      <c r="C148" s="665"/>
      <c r="D148" s="665"/>
      <c r="E148" s="665"/>
    </row>
    <row r="149" spans="1:5" ht="13.5" customHeight="1" thickBot="1">
      <c r="A149" s="391" t="s">
        <v>112</v>
      </c>
      <c r="B149" s="391"/>
      <c r="C149" s="421"/>
      <c r="E149" s="408" t="s">
        <v>154</v>
      </c>
    </row>
    <row r="150" spans="1:5" ht="21.75" thickBot="1">
      <c r="A150" s="381">
        <v>1</v>
      </c>
      <c r="B150" s="384" t="s">
        <v>473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1.75" thickBot="1">
      <c r="A151" s="381" t="s">
        <v>8</v>
      </c>
      <c r="B151" s="384" t="s">
        <v>474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2015. ÉVI ZÁRSZÁMADÁS
KÖTELEZŐ FELADATAINAK MÉRLEGE 
&amp;R&amp;"Times New Roman CE,Félkövér dőlt"&amp;11 1.2. melléklet a ....../2016. (......)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8"/>
      <c r="B1" s="119"/>
      <c r="C1" s="119"/>
      <c r="D1" s="119"/>
      <c r="E1" s="119"/>
      <c r="F1" s="119"/>
      <c r="G1" s="119"/>
      <c r="H1" s="119"/>
      <c r="I1" s="119"/>
      <c r="J1" s="120" t="s">
        <v>51</v>
      </c>
      <c r="K1" s="682" t="s">
        <v>732</v>
      </c>
    </row>
    <row r="2" spans="1:11" s="124" customFormat="1" ht="26.25" customHeight="1">
      <c r="A2" s="727" t="s">
        <v>59</v>
      </c>
      <c r="B2" s="729" t="s">
        <v>186</v>
      </c>
      <c r="C2" s="729" t="s">
        <v>187</v>
      </c>
      <c r="D2" s="729" t="s">
        <v>188</v>
      </c>
      <c r="E2" s="729" t="e">
        <f>+CONCATENATE(LEFT(#REF!,4),". évi teljesítés")</f>
        <v>#REF!</v>
      </c>
      <c r="F2" s="121" t="s">
        <v>189</v>
      </c>
      <c r="G2" s="122"/>
      <c r="H2" s="122"/>
      <c r="I2" s="123"/>
      <c r="J2" s="732" t="s">
        <v>190</v>
      </c>
      <c r="K2" s="682"/>
    </row>
    <row r="3" spans="1:11" s="128" customFormat="1" ht="32.25" customHeight="1" thickBot="1">
      <c r="A3" s="728"/>
      <c r="B3" s="730"/>
      <c r="C3" s="730"/>
      <c r="D3" s="731"/>
      <c r="E3" s="731"/>
      <c r="F3" s="125" t="e">
        <f>+CONCATENATE(LEFT(#REF!,4)+1,".")</f>
        <v>#REF!</v>
      </c>
      <c r="G3" s="126" t="e">
        <f>+CONCATENATE(LEFT(#REF!,4)+2,".")</f>
        <v>#REF!</v>
      </c>
      <c r="H3" s="126" t="e">
        <f>+CONCATENATE(LEFT(#REF!,4)+3,".")</f>
        <v>#REF!</v>
      </c>
      <c r="I3" s="127" t="e">
        <f>+CONCATENATE(LEFT(#REF!,4)+3,". után")</f>
        <v>#REF!</v>
      </c>
      <c r="J3" s="733"/>
      <c r="K3" s="682"/>
    </row>
    <row r="4" spans="1:11" s="130" customFormat="1" ht="13.5" customHeight="1" thickBot="1">
      <c r="A4" s="588" t="s">
        <v>418</v>
      </c>
      <c r="B4" s="129" t="s">
        <v>554</v>
      </c>
      <c r="C4" s="589" t="s">
        <v>420</v>
      </c>
      <c r="D4" s="589" t="s">
        <v>421</v>
      </c>
      <c r="E4" s="589" t="s">
        <v>422</v>
      </c>
      <c r="F4" s="589" t="s">
        <v>499</v>
      </c>
      <c r="G4" s="589" t="s">
        <v>500</v>
      </c>
      <c r="H4" s="589" t="s">
        <v>501</v>
      </c>
      <c r="I4" s="589" t="s">
        <v>502</v>
      </c>
      <c r="J4" s="590" t="s">
        <v>653</v>
      </c>
      <c r="K4" s="682"/>
    </row>
    <row r="5" spans="1:11" ht="33.75" customHeight="1">
      <c r="A5" s="131" t="s">
        <v>7</v>
      </c>
      <c r="B5" s="132" t="s">
        <v>191</v>
      </c>
      <c r="C5" s="133"/>
      <c r="D5" s="134">
        <f aca="true" t="shared" si="0" ref="D5:I5">SUM(D6:D7)</f>
        <v>0</v>
      </c>
      <c r="E5" s="134">
        <f t="shared" si="0"/>
        <v>0</v>
      </c>
      <c r="F5" s="134">
        <f t="shared" si="0"/>
        <v>0</v>
      </c>
      <c r="G5" s="134">
        <f t="shared" si="0"/>
        <v>0</v>
      </c>
      <c r="H5" s="134">
        <f t="shared" si="0"/>
        <v>0</v>
      </c>
      <c r="I5" s="135">
        <f t="shared" si="0"/>
        <v>0</v>
      </c>
      <c r="J5" s="136">
        <f aca="true" t="shared" si="1" ref="J5:J17">SUM(F5:I5)</f>
        <v>0</v>
      </c>
      <c r="K5" s="682"/>
    </row>
    <row r="6" spans="1:11" ht="21" customHeight="1">
      <c r="A6" s="137" t="s">
        <v>8</v>
      </c>
      <c r="B6" s="138" t="s">
        <v>192</v>
      </c>
      <c r="C6" s="139"/>
      <c r="D6" s="2"/>
      <c r="E6" s="2"/>
      <c r="F6" s="2"/>
      <c r="G6" s="2"/>
      <c r="H6" s="2"/>
      <c r="I6" s="51"/>
      <c r="J6" s="140">
        <f t="shared" si="1"/>
        <v>0</v>
      </c>
      <c r="K6" s="682"/>
    </row>
    <row r="7" spans="1:11" ht="21" customHeight="1">
      <c r="A7" s="137" t="s">
        <v>9</v>
      </c>
      <c r="B7" s="138" t="s">
        <v>192</v>
      </c>
      <c r="C7" s="139"/>
      <c r="D7" s="2"/>
      <c r="E7" s="2"/>
      <c r="F7" s="2"/>
      <c r="G7" s="2"/>
      <c r="H7" s="2"/>
      <c r="I7" s="51"/>
      <c r="J7" s="140">
        <f t="shared" si="1"/>
        <v>0</v>
      </c>
      <c r="K7" s="682"/>
    </row>
    <row r="8" spans="1:11" ht="36" customHeight="1">
      <c r="A8" s="137" t="s">
        <v>10</v>
      </c>
      <c r="B8" s="141" t="s">
        <v>193</v>
      </c>
      <c r="C8" s="142"/>
      <c r="D8" s="143">
        <f aca="true" t="shared" si="2" ref="D8:I8">SUM(D9:D10)</f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I8" s="144">
        <f t="shared" si="2"/>
        <v>0</v>
      </c>
      <c r="J8" s="145">
        <f t="shared" si="1"/>
        <v>0</v>
      </c>
      <c r="K8" s="682"/>
    </row>
    <row r="9" spans="1:11" ht="21" customHeight="1">
      <c r="A9" s="137" t="s">
        <v>11</v>
      </c>
      <c r="B9" s="138" t="s">
        <v>192</v>
      </c>
      <c r="C9" s="139"/>
      <c r="D9" s="2"/>
      <c r="E9" s="2"/>
      <c r="F9" s="2"/>
      <c r="G9" s="2"/>
      <c r="H9" s="2"/>
      <c r="I9" s="51"/>
      <c r="J9" s="140">
        <f t="shared" si="1"/>
        <v>0</v>
      </c>
      <c r="K9" s="682"/>
    </row>
    <row r="10" spans="1:11" ht="18" customHeight="1">
      <c r="A10" s="137" t="s">
        <v>12</v>
      </c>
      <c r="B10" s="138" t="s">
        <v>192</v>
      </c>
      <c r="C10" s="139"/>
      <c r="D10" s="2"/>
      <c r="E10" s="2"/>
      <c r="F10" s="2"/>
      <c r="G10" s="2"/>
      <c r="H10" s="2"/>
      <c r="I10" s="51"/>
      <c r="J10" s="140">
        <f t="shared" si="1"/>
        <v>0</v>
      </c>
      <c r="K10" s="682"/>
    </row>
    <row r="11" spans="1:11" ht="21" customHeight="1">
      <c r="A11" s="137" t="s">
        <v>13</v>
      </c>
      <c r="B11" s="146" t="s">
        <v>194</v>
      </c>
      <c r="C11" s="142"/>
      <c r="D11" s="143">
        <f aca="true" t="shared" si="3" ref="D11:I11">SUM(D12:D12)</f>
        <v>0</v>
      </c>
      <c r="E11" s="143">
        <f t="shared" si="3"/>
        <v>0</v>
      </c>
      <c r="F11" s="143">
        <f t="shared" si="3"/>
        <v>0</v>
      </c>
      <c r="G11" s="143">
        <f t="shared" si="3"/>
        <v>0</v>
      </c>
      <c r="H11" s="143">
        <f t="shared" si="3"/>
        <v>0</v>
      </c>
      <c r="I11" s="144">
        <f t="shared" si="3"/>
        <v>0</v>
      </c>
      <c r="J11" s="145">
        <f t="shared" si="1"/>
        <v>0</v>
      </c>
      <c r="K11" s="682"/>
    </row>
    <row r="12" spans="1:11" ht="21" customHeight="1">
      <c r="A12" s="137" t="s">
        <v>14</v>
      </c>
      <c r="B12" s="138" t="s">
        <v>192</v>
      </c>
      <c r="C12" s="139"/>
      <c r="D12" s="2"/>
      <c r="E12" s="2"/>
      <c r="F12" s="2"/>
      <c r="G12" s="2"/>
      <c r="H12" s="2"/>
      <c r="I12" s="51"/>
      <c r="J12" s="140">
        <f t="shared" si="1"/>
        <v>0</v>
      </c>
      <c r="K12" s="682"/>
    </row>
    <row r="13" spans="1:11" ht="21" customHeight="1">
      <c r="A13" s="137" t="s">
        <v>15</v>
      </c>
      <c r="B13" s="146" t="s">
        <v>195</v>
      </c>
      <c r="C13" s="142"/>
      <c r="D13" s="143">
        <f aca="true" t="shared" si="4" ref="D13:I13">SUM(D14:D14)</f>
        <v>0</v>
      </c>
      <c r="E13" s="143">
        <f t="shared" si="4"/>
        <v>0</v>
      </c>
      <c r="F13" s="143">
        <f t="shared" si="4"/>
        <v>0</v>
      </c>
      <c r="G13" s="143">
        <f t="shared" si="4"/>
        <v>0</v>
      </c>
      <c r="H13" s="143">
        <f t="shared" si="4"/>
        <v>0</v>
      </c>
      <c r="I13" s="144">
        <f t="shared" si="4"/>
        <v>0</v>
      </c>
      <c r="J13" s="145">
        <f t="shared" si="1"/>
        <v>0</v>
      </c>
      <c r="K13" s="682"/>
    </row>
    <row r="14" spans="1:11" ht="21" customHeight="1">
      <c r="A14" s="137" t="s">
        <v>16</v>
      </c>
      <c r="B14" s="138" t="s">
        <v>192</v>
      </c>
      <c r="C14" s="139"/>
      <c r="D14" s="2"/>
      <c r="E14" s="2"/>
      <c r="F14" s="2"/>
      <c r="G14" s="2"/>
      <c r="H14" s="2"/>
      <c r="I14" s="51"/>
      <c r="J14" s="140">
        <f t="shared" si="1"/>
        <v>0</v>
      </c>
      <c r="K14" s="682"/>
    </row>
    <row r="15" spans="1:11" ht="21" customHeight="1">
      <c r="A15" s="147" t="s">
        <v>17</v>
      </c>
      <c r="B15" s="148" t="s">
        <v>196</v>
      </c>
      <c r="C15" s="149"/>
      <c r="D15" s="150">
        <f aca="true" t="shared" si="5" ref="D15:I15">SUM(D16:D17)</f>
        <v>0</v>
      </c>
      <c r="E15" s="150">
        <f t="shared" si="5"/>
        <v>0</v>
      </c>
      <c r="F15" s="150">
        <f t="shared" si="5"/>
        <v>0</v>
      </c>
      <c r="G15" s="150">
        <f t="shared" si="5"/>
        <v>0</v>
      </c>
      <c r="H15" s="150">
        <f t="shared" si="5"/>
        <v>0</v>
      </c>
      <c r="I15" s="151">
        <f t="shared" si="5"/>
        <v>0</v>
      </c>
      <c r="J15" s="145">
        <f t="shared" si="1"/>
        <v>0</v>
      </c>
      <c r="K15" s="682"/>
    </row>
    <row r="16" spans="1:11" ht="21" customHeight="1">
      <c r="A16" s="147" t="s">
        <v>18</v>
      </c>
      <c r="B16" s="138" t="s">
        <v>192</v>
      </c>
      <c r="C16" s="139"/>
      <c r="D16" s="2"/>
      <c r="E16" s="2"/>
      <c r="F16" s="2"/>
      <c r="G16" s="2"/>
      <c r="H16" s="2"/>
      <c r="I16" s="51"/>
      <c r="J16" s="140">
        <f t="shared" si="1"/>
        <v>0</v>
      </c>
      <c r="K16" s="682"/>
    </row>
    <row r="17" spans="1:11" ht="21" customHeight="1" thickBot="1">
      <c r="A17" s="147" t="s">
        <v>19</v>
      </c>
      <c r="B17" s="138" t="s">
        <v>192</v>
      </c>
      <c r="C17" s="152"/>
      <c r="D17" s="153"/>
      <c r="E17" s="153"/>
      <c r="F17" s="153"/>
      <c r="G17" s="153"/>
      <c r="H17" s="153"/>
      <c r="I17" s="154"/>
      <c r="J17" s="140">
        <f t="shared" si="1"/>
        <v>0</v>
      </c>
      <c r="K17" s="682"/>
    </row>
    <row r="18" spans="1:11" ht="21" customHeight="1" thickBot="1">
      <c r="A18" s="155" t="s">
        <v>20</v>
      </c>
      <c r="B18" s="156" t="s">
        <v>197</v>
      </c>
      <c r="C18" s="157"/>
      <c r="D18" s="158">
        <f aca="true" t="shared" si="6" ref="D18:J18">D5+D8+D11+D13+D15</f>
        <v>0</v>
      </c>
      <c r="E18" s="158">
        <f t="shared" si="6"/>
        <v>0</v>
      </c>
      <c r="F18" s="158">
        <f t="shared" si="6"/>
        <v>0</v>
      </c>
      <c r="G18" s="158">
        <f t="shared" si="6"/>
        <v>0</v>
      </c>
      <c r="H18" s="158">
        <f t="shared" si="6"/>
        <v>0</v>
      </c>
      <c r="I18" s="159">
        <f t="shared" si="6"/>
        <v>0</v>
      </c>
      <c r="J18" s="160">
        <f t="shared" si="6"/>
        <v>0</v>
      </c>
      <c r="K18" s="682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61"/>
      <c r="H1" s="162" t="s">
        <v>51</v>
      </c>
      <c r="I1" s="734" t="s">
        <v>731</v>
      </c>
    </row>
    <row r="2" spans="1:9" s="124" customFormat="1" ht="26.25" customHeight="1">
      <c r="A2" s="702" t="s">
        <v>59</v>
      </c>
      <c r="B2" s="738" t="s">
        <v>198</v>
      </c>
      <c r="C2" s="702" t="s">
        <v>199</v>
      </c>
      <c r="D2" s="702" t="s">
        <v>200</v>
      </c>
      <c r="E2" s="740" t="e">
        <f>+CONCATENATE("Hitel, kölcsön állomány ",LEFT(#REF!,4),". dec. 31-én")</f>
        <v>#REF!</v>
      </c>
      <c r="F2" s="742" t="s">
        <v>201</v>
      </c>
      <c r="G2" s="743"/>
      <c r="H2" s="735" t="e">
        <f>+CONCATENATE(LEFT(#REF!,4)+2,". után")</f>
        <v>#REF!</v>
      </c>
      <c r="I2" s="734"/>
    </row>
    <row r="3" spans="1:9" s="128" customFormat="1" ht="40.5" customHeight="1" thickBot="1">
      <c r="A3" s="737"/>
      <c r="B3" s="739"/>
      <c r="C3" s="739"/>
      <c r="D3" s="737"/>
      <c r="E3" s="741"/>
      <c r="F3" s="163" t="e">
        <f>+CONCATENATE(LEFT(#REF!,4)+1,".")</f>
        <v>#REF!</v>
      </c>
      <c r="G3" s="164" t="e">
        <f>+CONCATENATE(LEFT(#REF!,4)+2,".")</f>
        <v>#REF!</v>
      </c>
      <c r="H3" s="736"/>
      <c r="I3" s="734"/>
    </row>
    <row r="4" spans="1:9" s="168" customFormat="1" ht="12.75" customHeight="1" thickBot="1">
      <c r="A4" s="165" t="s">
        <v>418</v>
      </c>
      <c r="B4" s="117" t="s">
        <v>419</v>
      </c>
      <c r="C4" s="117" t="s">
        <v>420</v>
      </c>
      <c r="D4" s="166" t="s">
        <v>421</v>
      </c>
      <c r="E4" s="165" t="s">
        <v>422</v>
      </c>
      <c r="F4" s="166" t="s">
        <v>499</v>
      </c>
      <c r="G4" s="166" t="s">
        <v>500</v>
      </c>
      <c r="H4" s="167" t="s">
        <v>501</v>
      </c>
      <c r="I4" s="734"/>
    </row>
    <row r="5" spans="1:9" ht="22.5" customHeight="1" thickBot="1">
      <c r="A5" s="169" t="s">
        <v>7</v>
      </c>
      <c r="B5" s="170" t="s">
        <v>202</v>
      </c>
      <c r="C5" s="171"/>
      <c r="D5" s="172"/>
      <c r="E5" s="173">
        <f>SUM(E6:E11)</f>
        <v>0</v>
      </c>
      <c r="F5" s="174">
        <f>SUM(F6:F11)</f>
        <v>0</v>
      </c>
      <c r="G5" s="174">
        <f>SUM(G6:G11)</f>
        <v>0</v>
      </c>
      <c r="H5" s="175">
        <f>SUM(H6:H11)</f>
        <v>0</v>
      </c>
      <c r="I5" s="734"/>
    </row>
    <row r="6" spans="1:9" ht="22.5" customHeight="1">
      <c r="A6" s="176" t="s">
        <v>8</v>
      </c>
      <c r="B6" s="177" t="s">
        <v>192</v>
      </c>
      <c r="C6" s="178"/>
      <c r="D6" s="179"/>
      <c r="E6" s="180"/>
      <c r="F6" s="2"/>
      <c r="G6" s="2"/>
      <c r="H6" s="181"/>
      <c r="I6" s="734"/>
    </row>
    <row r="7" spans="1:9" ht="22.5" customHeight="1">
      <c r="A7" s="176" t="s">
        <v>9</v>
      </c>
      <c r="B7" s="177" t="s">
        <v>192</v>
      </c>
      <c r="C7" s="178"/>
      <c r="D7" s="179"/>
      <c r="E7" s="180"/>
      <c r="F7" s="2"/>
      <c r="G7" s="2"/>
      <c r="H7" s="181"/>
      <c r="I7" s="734"/>
    </row>
    <row r="8" spans="1:9" ht="22.5" customHeight="1">
      <c r="A8" s="176" t="s">
        <v>10</v>
      </c>
      <c r="B8" s="177" t="s">
        <v>192</v>
      </c>
      <c r="C8" s="178"/>
      <c r="D8" s="179"/>
      <c r="E8" s="180"/>
      <c r="F8" s="2"/>
      <c r="G8" s="2"/>
      <c r="H8" s="181"/>
      <c r="I8" s="734"/>
    </row>
    <row r="9" spans="1:9" ht="22.5" customHeight="1">
      <c r="A9" s="176" t="s">
        <v>11</v>
      </c>
      <c r="B9" s="177" t="s">
        <v>192</v>
      </c>
      <c r="C9" s="178"/>
      <c r="D9" s="179"/>
      <c r="E9" s="180"/>
      <c r="F9" s="2"/>
      <c r="G9" s="2"/>
      <c r="H9" s="181"/>
      <c r="I9" s="734"/>
    </row>
    <row r="10" spans="1:9" ht="22.5" customHeight="1">
      <c r="A10" s="176" t="s">
        <v>12</v>
      </c>
      <c r="B10" s="177" t="s">
        <v>192</v>
      </c>
      <c r="C10" s="178"/>
      <c r="D10" s="179"/>
      <c r="E10" s="180"/>
      <c r="F10" s="2"/>
      <c r="G10" s="2"/>
      <c r="H10" s="181"/>
      <c r="I10" s="734"/>
    </row>
    <row r="11" spans="1:9" ht="22.5" customHeight="1" thickBot="1">
      <c r="A11" s="176" t="s">
        <v>13</v>
      </c>
      <c r="B11" s="177" t="s">
        <v>192</v>
      </c>
      <c r="C11" s="178"/>
      <c r="D11" s="179"/>
      <c r="E11" s="180"/>
      <c r="F11" s="2"/>
      <c r="G11" s="2"/>
      <c r="H11" s="181"/>
      <c r="I11" s="734"/>
    </row>
    <row r="12" spans="1:9" ht="22.5" customHeight="1" thickBot="1">
      <c r="A12" s="169" t="s">
        <v>14</v>
      </c>
      <c r="B12" s="170" t="s">
        <v>203</v>
      </c>
      <c r="C12" s="182"/>
      <c r="D12" s="183"/>
      <c r="E12" s="173">
        <f>SUM(E13:E18)</f>
        <v>0</v>
      </c>
      <c r="F12" s="174">
        <f>SUM(F13:F18)</f>
        <v>0</v>
      </c>
      <c r="G12" s="174">
        <f>SUM(G13:G18)</f>
        <v>0</v>
      </c>
      <c r="H12" s="175">
        <f>SUM(H13:H18)</f>
        <v>0</v>
      </c>
      <c r="I12" s="734"/>
    </row>
    <row r="13" spans="1:9" ht="22.5" customHeight="1">
      <c r="A13" s="176" t="s">
        <v>15</v>
      </c>
      <c r="B13" s="177" t="s">
        <v>192</v>
      </c>
      <c r="C13" s="178"/>
      <c r="D13" s="179"/>
      <c r="E13" s="180"/>
      <c r="F13" s="2"/>
      <c r="G13" s="2"/>
      <c r="H13" s="181"/>
      <c r="I13" s="734"/>
    </row>
    <row r="14" spans="1:9" ht="22.5" customHeight="1">
      <c r="A14" s="176" t="s">
        <v>16</v>
      </c>
      <c r="B14" s="177" t="s">
        <v>192</v>
      </c>
      <c r="C14" s="178"/>
      <c r="D14" s="179"/>
      <c r="E14" s="180"/>
      <c r="F14" s="2"/>
      <c r="G14" s="2"/>
      <c r="H14" s="181"/>
      <c r="I14" s="734"/>
    </row>
    <row r="15" spans="1:9" ht="22.5" customHeight="1">
      <c r="A15" s="176" t="s">
        <v>17</v>
      </c>
      <c r="B15" s="177" t="s">
        <v>192</v>
      </c>
      <c r="C15" s="178"/>
      <c r="D15" s="179"/>
      <c r="E15" s="180"/>
      <c r="F15" s="2"/>
      <c r="G15" s="2"/>
      <c r="H15" s="181"/>
      <c r="I15" s="734"/>
    </row>
    <row r="16" spans="1:9" ht="22.5" customHeight="1">
      <c r="A16" s="176" t="s">
        <v>18</v>
      </c>
      <c r="B16" s="177" t="s">
        <v>192</v>
      </c>
      <c r="C16" s="178"/>
      <c r="D16" s="179"/>
      <c r="E16" s="180"/>
      <c r="F16" s="2"/>
      <c r="G16" s="2"/>
      <c r="H16" s="181"/>
      <c r="I16" s="734"/>
    </row>
    <row r="17" spans="1:9" ht="22.5" customHeight="1">
      <c r="A17" s="176" t="s">
        <v>19</v>
      </c>
      <c r="B17" s="177" t="s">
        <v>192</v>
      </c>
      <c r="C17" s="178"/>
      <c r="D17" s="179"/>
      <c r="E17" s="180"/>
      <c r="F17" s="2"/>
      <c r="G17" s="2"/>
      <c r="H17" s="181"/>
      <c r="I17" s="734"/>
    </row>
    <row r="18" spans="1:9" ht="22.5" customHeight="1" thickBot="1">
      <c r="A18" s="176" t="s">
        <v>20</v>
      </c>
      <c r="B18" s="177" t="s">
        <v>192</v>
      </c>
      <c r="C18" s="178"/>
      <c r="D18" s="179"/>
      <c r="E18" s="180"/>
      <c r="F18" s="2"/>
      <c r="G18" s="2"/>
      <c r="H18" s="181"/>
      <c r="I18" s="734"/>
    </row>
    <row r="19" spans="1:9" ht="22.5" customHeight="1" thickBot="1">
      <c r="A19" s="169" t="s">
        <v>21</v>
      </c>
      <c r="B19" s="170" t="s">
        <v>654</v>
      </c>
      <c r="C19" s="171"/>
      <c r="D19" s="172"/>
      <c r="E19" s="173">
        <f>E5+E12</f>
        <v>0</v>
      </c>
      <c r="F19" s="174">
        <f>F5+F12</f>
        <v>0</v>
      </c>
      <c r="G19" s="174">
        <f>G5+G12</f>
        <v>0</v>
      </c>
      <c r="H19" s="175">
        <f>H5+H12</f>
        <v>0</v>
      </c>
      <c r="I19" s="734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1" sqref="J1:J1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56" t="s">
        <v>729</v>
      </c>
      <c r="B1" s="757"/>
      <c r="C1" s="757"/>
      <c r="D1" s="757"/>
      <c r="E1" s="757"/>
      <c r="F1" s="757"/>
      <c r="G1" s="757"/>
      <c r="H1" s="757"/>
      <c r="I1" s="757"/>
      <c r="J1" s="734" t="s">
        <v>730</v>
      </c>
    </row>
    <row r="2" spans="8:10" ht="14.25" thickBot="1">
      <c r="H2" s="758" t="s">
        <v>204</v>
      </c>
      <c r="I2" s="758"/>
      <c r="J2" s="734"/>
    </row>
    <row r="3" spans="1:10" ht="13.5" thickBot="1">
      <c r="A3" s="759" t="s">
        <v>5</v>
      </c>
      <c r="B3" s="761" t="s">
        <v>205</v>
      </c>
      <c r="C3" s="763" t="s">
        <v>206</v>
      </c>
      <c r="D3" s="765" t="s">
        <v>207</v>
      </c>
      <c r="E3" s="766"/>
      <c r="F3" s="766"/>
      <c r="G3" s="766"/>
      <c r="H3" s="766"/>
      <c r="I3" s="744" t="s">
        <v>208</v>
      </c>
      <c r="J3" s="734"/>
    </row>
    <row r="4" spans="1:10" s="21" customFormat="1" ht="42" customHeight="1" thickBot="1">
      <c r="A4" s="760"/>
      <c r="B4" s="762"/>
      <c r="C4" s="764"/>
      <c r="D4" s="184" t="s">
        <v>209</v>
      </c>
      <c r="E4" s="184" t="s">
        <v>210</v>
      </c>
      <c r="F4" s="184" t="s">
        <v>211</v>
      </c>
      <c r="G4" s="185" t="s">
        <v>212</v>
      </c>
      <c r="H4" s="185" t="s">
        <v>213</v>
      </c>
      <c r="I4" s="745"/>
      <c r="J4" s="734"/>
    </row>
    <row r="5" spans="1:10" s="21" customFormat="1" ht="12" customHeight="1" thickBot="1">
      <c r="A5" s="585" t="s">
        <v>418</v>
      </c>
      <c r="B5" s="186" t="s">
        <v>419</v>
      </c>
      <c r="C5" s="186" t="s">
        <v>420</v>
      </c>
      <c r="D5" s="186" t="s">
        <v>421</v>
      </c>
      <c r="E5" s="186" t="s">
        <v>422</v>
      </c>
      <c r="F5" s="186" t="s">
        <v>499</v>
      </c>
      <c r="G5" s="186" t="s">
        <v>500</v>
      </c>
      <c r="H5" s="186" t="s">
        <v>555</v>
      </c>
      <c r="I5" s="187" t="s">
        <v>556</v>
      </c>
      <c r="J5" s="734"/>
    </row>
    <row r="6" spans="1:10" s="21" customFormat="1" ht="18" customHeight="1">
      <c r="A6" s="746" t="s">
        <v>214</v>
      </c>
      <c r="B6" s="747"/>
      <c r="C6" s="747"/>
      <c r="D6" s="747"/>
      <c r="E6" s="747"/>
      <c r="F6" s="747"/>
      <c r="G6" s="747"/>
      <c r="H6" s="747"/>
      <c r="I6" s="748"/>
      <c r="J6" s="734"/>
    </row>
    <row r="7" spans="1:10" ht="15.75" customHeight="1">
      <c r="A7" s="34" t="s">
        <v>7</v>
      </c>
      <c r="B7" s="32" t="s">
        <v>215</v>
      </c>
      <c r="C7" s="24"/>
      <c r="D7" s="24"/>
      <c r="E7" s="24"/>
      <c r="F7" s="24"/>
      <c r="G7" s="189"/>
      <c r="H7" s="190">
        <f aca="true" t="shared" si="0" ref="H7:H13">SUM(D7:G7)</f>
        <v>0</v>
      </c>
      <c r="I7" s="35">
        <f aca="true" t="shared" si="1" ref="I7:I13">C7+H7</f>
        <v>0</v>
      </c>
      <c r="J7" s="734"/>
    </row>
    <row r="8" spans="1:10" ht="22.5">
      <c r="A8" s="34" t="s">
        <v>8</v>
      </c>
      <c r="B8" s="32" t="s">
        <v>146</v>
      </c>
      <c r="C8" s="24"/>
      <c r="D8" s="24"/>
      <c r="E8" s="24"/>
      <c r="F8" s="24"/>
      <c r="G8" s="189"/>
      <c r="H8" s="190">
        <f t="shared" si="0"/>
        <v>0</v>
      </c>
      <c r="I8" s="35">
        <f t="shared" si="1"/>
        <v>0</v>
      </c>
      <c r="J8" s="734"/>
    </row>
    <row r="9" spans="1:10" ht="22.5">
      <c r="A9" s="34" t="s">
        <v>9</v>
      </c>
      <c r="B9" s="32" t="s">
        <v>147</v>
      </c>
      <c r="C9" s="24"/>
      <c r="D9" s="24"/>
      <c r="E9" s="24"/>
      <c r="F9" s="24"/>
      <c r="G9" s="189"/>
      <c r="H9" s="190">
        <f t="shared" si="0"/>
        <v>0</v>
      </c>
      <c r="I9" s="35">
        <f t="shared" si="1"/>
        <v>0</v>
      </c>
      <c r="J9" s="734"/>
    </row>
    <row r="10" spans="1:10" ht="15.75" customHeight="1">
      <c r="A10" s="34" t="s">
        <v>10</v>
      </c>
      <c r="B10" s="32" t="s">
        <v>148</v>
      </c>
      <c r="C10" s="24"/>
      <c r="D10" s="24"/>
      <c r="E10" s="24"/>
      <c r="F10" s="24"/>
      <c r="G10" s="189"/>
      <c r="H10" s="190">
        <f t="shared" si="0"/>
        <v>0</v>
      </c>
      <c r="I10" s="35">
        <f t="shared" si="1"/>
        <v>0</v>
      </c>
      <c r="J10" s="734"/>
    </row>
    <row r="11" spans="1:10" ht="22.5">
      <c r="A11" s="34" t="s">
        <v>11</v>
      </c>
      <c r="B11" s="32" t="s">
        <v>149</v>
      </c>
      <c r="C11" s="24"/>
      <c r="D11" s="24"/>
      <c r="E11" s="24"/>
      <c r="F11" s="24"/>
      <c r="G11" s="189"/>
      <c r="H11" s="190">
        <f t="shared" si="0"/>
        <v>0</v>
      </c>
      <c r="I11" s="35">
        <f t="shared" si="1"/>
        <v>0</v>
      </c>
      <c r="J11" s="734"/>
    </row>
    <row r="12" spans="1:10" ht="15.75" customHeight="1">
      <c r="A12" s="36" t="s">
        <v>12</v>
      </c>
      <c r="B12" s="37" t="s">
        <v>216</v>
      </c>
      <c r="C12" s="25"/>
      <c r="D12" s="25"/>
      <c r="E12" s="25"/>
      <c r="F12" s="25"/>
      <c r="G12" s="191"/>
      <c r="H12" s="190">
        <f t="shared" si="0"/>
        <v>0</v>
      </c>
      <c r="I12" s="35">
        <f t="shared" si="1"/>
        <v>0</v>
      </c>
      <c r="J12" s="734"/>
    </row>
    <row r="13" spans="1:10" ht="15.75" customHeight="1" thickBot="1">
      <c r="A13" s="192" t="s">
        <v>13</v>
      </c>
      <c r="B13" s="193" t="s">
        <v>217</v>
      </c>
      <c r="C13" s="195"/>
      <c r="D13" s="195"/>
      <c r="E13" s="195"/>
      <c r="F13" s="195"/>
      <c r="G13" s="196"/>
      <c r="H13" s="190">
        <f t="shared" si="0"/>
        <v>0</v>
      </c>
      <c r="I13" s="35">
        <f t="shared" si="1"/>
        <v>0</v>
      </c>
      <c r="J13" s="734"/>
    </row>
    <row r="14" spans="1:10" s="26" customFormat="1" ht="18" customHeight="1" thickBot="1">
      <c r="A14" s="749" t="s">
        <v>218</v>
      </c>
      <c r="B14" s="750"/>
      <c r="C14" s="38">
        <f aca="true" t="shared" si="2" ref="C14:I14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97">
        <f t="shared" si="2"/>
        <v>0</v>
      </c>
      <c r="H14" s="197">
        <f t="shared" si="2"/>
        <v>0</v>
      </c>
      <c r="I14" s="39">
        <f t="shared" si="2"/>
        <v>0</v>
      </c>
      <c r="J14" s="734"/>
    </row>
    <row r="15" spans="1:10" s="23" customFormat="1" ht="18" customHeight="1">
      <c r="A15" s="751" t="s">
        <v>219</v>
      </c>
      <c r="B15" s="752"/>
      <c r="C15" s="752"/>
      <c r="D15" s="752"/>
      <c r="E15" s="752"/>
      <c r="F15" s="752"/>
      <c r="G15" s="752"/>
      <c r="H15" s="752"/>
      <c r="I15" s="753"/>
      <c r="J15" s="734"/>
    </row>
    <row r="16" spans="1:10" s="23" customFormat="1" ht="12.75">
      <c r="A16" s="34" t="s">
        <v>7</v>
      </c>
      <c r="B16" s="32" t="s">
        <v>220</v>
      </c>
      <c r="C16" s="24"/>
      <c r="D16" s="24"/>
      <c r="E16" s="24"/>
      <c r="F16" s="24"/>
      <c r="G16" s="189"/>
      <c r="H16" s="190">
        <f>SUM(D16:G16)</f>
        <v>0</v>
      </c>
      <c r="I16" s="35">
        <f>C16+H16</f>
        <v>0</v>
      </c>
      <c r="J16" s="734"/>
    </row>
    <row r="17" spans="1:10" ht="13.5" thickBot="1">
      <c r="A17" s="192" t="s">
        <v>8</v>
      </c>
      <c r="B17" s="193" t="s">
        <v>217</v>
      </c>
      <c r="C17" s="195"/>
      <c r="D17" s="195"/>
      <c r="E17" s="195"/>
      <c r="F17" s="195"/>
      <c r="G17" s="196"/>
      <c r="H17" s="190">
        <f>SUM(D17:G17)</f>
        <v>0</v>
      </c>
      <c r="I17" s="198">
        <f>C17+H17</f>
        <v>0</v>
      </c>
      <c r="J17" s="734"/>
    </row>
    <row r="18" spans="1:10" ht="15.75" customHeight="1" thickBot="1">
      <c r="A18" s="749" t="s">
        <v>221</v>
      </c>
      <c r="B18" s="750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7">
        <f t="shared" si="3"/>
        <v>0</v>
      </c>
      <c r="H18" s="197">
        <f t="shared" si="3"/>
        <v>0</v>
      </c>
      <c r="I18" s="39">
        <f t="shared" si="3"/>
        <v>0</v>
      </c>
      <c r="J18" s="734"/>
    </row>
    <row r="19" spans="1:10" ht="18" customHeight="1" thickBot="1">
      <c r="A19" s="754" t="s">
        <v>222</v>
      </c>
      <c r="B19" s="755"/>
      <c r="C19" s="199">
        <f aca="true" t="shared" si="4" ref="C19:I19">C14+C18</f>
        <v>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39">
        <f t="shared" si="4"/>
        <v>0</v>
      </c>
      <c r="J19" s="734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B30" sqref="B30:D30"/>
    </sheetView>
  </sheetViews>
  <sheetFormatPr defaultColWidth="9.00390625" defaultRowHeight="12.75"/>
  <cols>
    <col min="1" max="1" width="5.875" style="219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61"/>
      <c r="D1" s="162" t="s">
        <v>51</v>
      </c>
    </row>
    <row r="2" spans="1:4" s="21" customFormat="1" ht="48" customHeight="1" thickBot="1">
      <c r="A2" s="200" t="s">
        <v>5</v>
      </c>
      <c r="B2" s="184" t="s">
        <v>6</v>
      </c>
      <c r="C2" s="184" t="s">
        <v>223</v>
      </c>
      <c r="D2" s="201" t="s">
        <v>224</v>
      </c>
    </row>
    <row r="3" spans="1:4" s="21" customFormat="1" ht="13.5" customHeight="1" thickBot="1">
      <c r="A3" s="202" t="s">
        <v>418</v>
      </c>
      <c r="B3" s="203" t="s">
        <v>419</v>
      </c>
      <c r="C3" s="203" t="s">
        <v>420</v>
      </c>
      <c r="D3" s="204" t="s">
        <v>421</v>
      </c>
    </row>
    <row r="4" spans="1:4" ht="18" customHeight="1">
      <c r="A4" s="205" t="s">
        <v>7</v>
      </c>
      <c r="B4" s="206" t="s">
        <v>225</v>
      </c>
      <c r="C4" s="207"/>
      <c r="D4" s="208"/>
    </row>
    <row r="5" spans="1:4" ht="18" customHeight="1">
      <c r="A5" s="209" t="s">
        <v>8</v>
      </c>
      <c r="B5" s="210" t="s">
        <v>226</v>
      </c>
      <c r="C5" s="211"/>
      <c r="D5" s="212"/>
    </row>
    <row r="6" spans="1:4" ht="18" customHeight="1">
      <c r="A6" s="209" t="s">
        <v>9</v>
      </c>
      <c r="B6" s="210" t="s">
        <v>227</v>
      </c>
      <c r="C6" s="211"/>
      <c r="D6" s="212"/>
    </row>
    <row r="7" spans="1:4" ht="18" customHeight="1">
      <c r="A7" s="209" t="s">
        <v>10</v>
      </c>
      <c r="B7" s="210" t="s">
        <v>228</v>
      </c>
      <c r="C7" s="211"/>
      <c r="D7" s="212"/>
    </row>
    <row r="8" spans="1:4" ht="18" customHeight="1">
      <c r="A8" s="213" t="s">
        <v>11</v>
      </c>
      <c r="B8" s="210" t="s">
        <v>229</v>
      </c>
      <c r="C8" s="211"/>
      <c r="D8" s="212"/>
    </row>
    <row r="9" spans="1:4" ht="18" customHeight="1">
      <c r="A9" s="209" t="s">
        <v>12</v>
      </c>
      <c r="B9" s="210" t="s">
        <v>230</v>
      </c>
      <c r="C9" s="211"/>
      <c r="D9" s="212"/>
    </row>
    <row r="10" spans="1:4" ht="18" customHeight="1">
      <c r="A10" s="213" t="s">
        <v>13</v>
      </c>
      <c r="B10" s="214" t="s">
        <v>231</v>
      </c>
      <c r="C10" s="211"/>
      <c r="D10" s="212"/>
    </row>
    <row r="11" spans="1:4" ht="18" customHeight="1">
      <c r="A11" s="213" t="s">
        <v>14</v>
      </c>
      <c r="B11" s="214" t="s">
        <v>232</v>
      </c>
      <c r="C11" s="211">
        <v>876</v>
      </c>
      <c r="D11" s="212">
        <v>438</v>
      </c>
    </row>
    <row r="12" spans="1:4" ht="18" customHeight="1">
      <c r="A12" s="209" t="s">
        <v>15</v>
      </c>
      <c r="B12" s="214" t="s">
        <v>233</v>
      </c>
      <c r="C12" s="211"/>
      <c r="D12" s="212"/>
    </row>
    <row r="13" spans="1:4" ht="18" customHeight="1">
      <c r="A13" s="213" t="s">
        <v>16</v>
      </c>
      <c r="B13" s="214" t="s">
        <v>234</v>
      </c>
      <c r="C13" s="211"/>
      <c r="D13" s="212"/>
    </row>
    <row r="14" spans="1:4" ht="22.5">
      <c r="A14" s="209" t="s">
        <v>17</v>
      </c>
      <c r="B14" s="214" t="s">
        <v>235</v>
      </c>
      <c r="C14" s="211"/>
      <c r="D14" s="212"/>
    </row>
    <row r="15" spans="1:4" ht="18" customHeight="1">
      <c r="A15" s="213" t="s">
        <v>18</v>
      </c>
      <c r="B15" s="210" t="s">
        <v>236</v>
      </c>
      <c r="C15" s="211"/>
      <c r="D15" s="212"/>
    </row>
    <row r="16" spans="1:4" ht="18" customHeight="1">
      <c r="A16" s="209" t="s">
        <v>19</v>
      </c>
      <c r="B16" s="210" t="s">
        <v>237</v>
      </c>
      <c r="C16" s="211"/>
      <c r="D16" s="212"/>
    </row>
    <row r="17" spans="1:4" ht="18" customHeight="1">
      <c r="A17" s="213" t="s">
        <v>20</v>
      </c>
      <c r="B17" s="210" t="s">
        <v>238</v>
      </c>
      <c r="C17" s="211"/>
      <c r="D17" s="212"/>
    </row>
    <row r="18" spans="1:4" ht="18" customHeight="1">
      <c r="A18" s="209" t="s">
        <v>21</v>
      </c>
      <c r="B18" s="210" t="s">
        <v>239</v>
      </c>
      <c r="C18" s="211"/>
      <c r="D18" s="212"/>
    </row>
    <row r="19" spans="1:4" ht="18" customHeight="1">
      <c r="A19" s="213" t="s">
        <v>22</v>
      </c>
      <c r="B19" s="210" t="s">
        <v>240</v>
      </c>
      <c r="C19" s="211"/>
      <c r="D19" s="212"/>
    </row>
    <row r="20" spans="1:4" ht="18" customHeight="1">
      <c r="A20" s="209" t="s">
        <v>23</v>
      </c>
      <c r="B20" s="188"/>
      <c r="C20" s="211"/>
      <c r="D20" s="212"/>
    </row>
    <row r="21" spans="1:4" ht="18" customHeight="1">
      <c r="A21" s="213" t="s">
        <v>24</v>
      </c>
      <c r="B21" s="188"/>
      <c r="C21" s="211"/>
      <c r="D21" s="212"/>
    </row>
    <row r="22" spans="1:4" ht="18" customHeight="1">
      <c r="A22" s="209" t="s">
        <v>25</v>
      </c>
      <c r="B22" s="188"/>
      <c r="C22" s="211"/>
      <c r="D22" s="212"/>
    </row>
    <row r="23" spans="1:4" ht="18" customHeight="1">
      <c r="A23" s="213" t="s">
        <v>26</v>
      </c>
      <c r="B23" s="188"/>
      <c r="C23" s="211"/>
      <c r="D23" s="212"/>
    </row>
    <row r="24" spans="1:4" ht="18" customHeight="1">
      <c r="A24" s="209" t="s">
        <v>27</v>
      </c>
      <c r="B24" s="188"/>
      <c r="C24" s="211"/>
      <c r="D24" s="212"/>
    </row>
    <row r="25" spans="1:4" ht="18" customHeight="1">
      <c r="A25" s="213" t="s">
        <v>28</v>
      </c>
      <c r="B25" s="188"/>
      <c r="C25" s="211"/>
      <c r="D25" s="212"/>
    </row>
    <row r="26" spans="1:4" ht="18" customHeight="1">
      <c r="A26" s="209" t="s">
        <v>29</v>
      </c>
      <c r="B26" s="188"/>
      <c r="C26" s="211"/>
      <c r="D26" s="212"/>
    </row>
    <row r="27" spans="1:4" ht="18" customHeight="1">
      <c r="A27" s="213" t="s">
        <v>30</v>
      </c>
      <c r="B27" s="188"/>
      <c r="C27" s="211"/>
      <c r="D27" s="212"/>
    </row>
    <row r="28" spans="1:4" ht="18" customHeight="1" thickBot="1">
      <c r="A28" s="215" t="s">
        <v>31</v>
      </c>
      <c r="B28" s="194"/>
      <c r="C28" s="216"/>
      <c r="D28" s="217"/>
    </row>
    <row r="29" spans="1:4" ht="18" customHeight="1" thickBot="1">
      <c r="A29" s="312" t="s">
        <v>32</v>
      </c>
      <c r="B29" s="313" t="s">
        <v>40</v>
      </c>
      <c r="C29" s="314">
        <f>SUM(C11:C28)</f>
        <v>876</v>
      </c>
      <c r="D29" s="315">
        <f>SUM(D11:D28)</f>
        <v>438</v>
      </c>
    </row>
    <row r="30" spans="1:4" ht="25.5" customHeight="1">
      <c r="A30" s="218"/>
      <c r="B30" s="767" t="s">
        <v>241</v>
      </c>
      <c r="C30" s="767"/>
      <c r="D30" s="767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az 5/2016. (V.12.)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B18" sqref="B18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20"/>
      <c r="D1" s="220"/>
      <c r="E1" s="220" t="s">
        <v>204</v>
      </c>
    </row>
    <row r="2" spans="1:5" ht="42.75" customHeight="1" thickBot="1">
      <c r="A2" s="221" t="s">
        <v>59</v>
      </c>
      <c r="B2" s="222" t="s">
        <v>242</v>
      </c>
      <c r="C2" s="222" t="s">
        <v>243</v>
      </c>
      <c r="D2" s="223" t="s">
        <v>244</v>
      </c>
      <c r="E2" s="224" t="s">
        <v>245</v>
      </c>
    </row>
    <row r="3" spans="1:5" ht="15.75" customHeight="1">
      <c r="A3" s="225" t="s">
        <v>7</v>
      </c>
      <c r="B3" s="226" t="s">
        <v>702</v>
      </c>
      <c r="C3" s="226" t="s">
        <v>703</v>
      </c>
      <c r="D3" s="227">
        <v>30</v>
      </c>
      <c r="E3" s="228">
        <v>30</v>
      </c>
    </row>
    <row r="4" spans="1:5" ht="15.75" customHeight="1">
      <c r="A4" s="229" t="s">
        <v>8</v>
      </c>
      <c r="B4" s="230" t="s">
        <v>704</v>
      </c>
      <c r="C4" s="230" t="s">
        <v>705</v>
      </c>
      <c r="D4" s="231">
        <v>10</v>
      </c>
      <c r="E4" s="232">
        <v>10</v>
      </c>
    </row>
    <row r="5" spans="1:5" ht="15.75" customHeight="1">
      <c r="A5" s="229" t="s">
        <v>9</v>
      </c>
      <c r="B5" s="230" t="s">
        <v>706</v>
      </c>
      <c r="C5" s="230" t="s">
        <v>706</v>
      </c>
      <c r="D5" s="231">
        <v>100</v>
      </c>
      <c r="E5" s="232">
        <v>100</v>
      </c>
    </row>
    <row r="6" spans="1:5" ht="15.75" customHeight="1">
      <c r="A6" s="229" t="s">
        <v>10</v>
      </c>
      <c r="B6" s="230" t="s">
        <v>707</v>
      </c>
      <c r="C6" s="230" t="s">
        <v>708</v>
      </c>
      <c r="D6" s="231">
        <v>360</v>
      </c>
      <c r="E6" s="232">
        <v>360</v>
      </c>
    </row>
    <row r="7" spans="1:5" ht="15.75" customHeight="1">
      <c r="A7" s="229" t="s">
        <v>11</v>
      </c>
      <c r="B7" s="230"/>
      <c r="C7" s="230"/>
      <c r="D7" s="231"/>
      <c r="E7" s="232"/>
    </row>
    <row r="8" spans="1:5" ht="15.75" customHeight="1">
      <c r="A8" s="229" t="s">
        <v>12</v>
      </c>
      <c r="B8" s="230"/>
      <c r="C8" s="230"/>
      <c r="D8" s="231"/>
      <c r="E8" s="232"/>
    </row>
    <row r="9" spans="1:5" ht="15.75" customHeight="1">
      <c r="A9" s="229" t="s">
        <v>13</v>
      </c>
      <c r="B9" s="230"/>
      <c r="C9" s="230"/>
      <c r="D9" s="231"/>
      <c r="E9" s="232"/>
    </row>
    <row r="10" spans="1:5" ht="15.75" customHeight="1">
      <c r="A10" s="229" t="s">
        <v>14</v>
      </c>
      <c r="B10" s="230"/>
      <c r="C10" s="230"/>
      <c r="D10" s="231"/>
      <c r="E10" s="232"/>
    </row>
    <row r="11" spans="1:5" ht="15.75" customHeight="1">
      <c r="A11" s="229" t="s">
        <v>15</v>
      </c>
      <c r="B11" s="230"/>
      <c r="C11" s="230"/>
      <c r="D11" s="231"/>
      <c r="E11" s="232"/>
    </row>
    <row r="12" spans="1:5" ht="15.75" customHeight="1">
      <c r="A12" s="229" t="s">
        <v>16</v>
      </c>
      <c r="B12" s="230"/>
      <c r="C12" s="230"/>
      <c r="D12" s="231"/>
      <c r="E12" s="232"/>
    </row>
    <row r="13" spans="1:5" ht="15.75" customHeight="1">
      <c r="A13" s="229" t="s">
        <v>17</v>
      </c>
      <c r="B13" s="230"/>
      <c r="C13" s="230"/>
      <c r="D13" s="231"/>
      <c r="E13" s="232"/>
    </row>
    <row r="14" spans="1:5" ht="15.75" customHeight="1">
      <c r="A14" s="229" t="s">
        <v>18</v>
      </c>
      <c r="B14" s="230"/>
      <c r="C14" s="230"/>
      <c r="D14" s="231"/>
      <c r="E14" s="232"/>
    </row>
    <row r="15" spans="1:5" ht="15.75" customHeight="1">
      <c r="A15" s="229" t="s">
        <v>19</v>
      </c>
      <c r="B15" s="230"/>
      <c r="C15" s="230"/>
      <c r="D15" s="231"/>
      <c r="E15" s="232"/>
    </row>
    <row r="16" spans="1:5" ht="15.75" customHeight="1">
      <c r="A16" s="229" t="s">
        <v>20</v>
      </c>
      <c r="B16" s="230"/>
      <c r="C16" s="230"/>
      <c r="D16" s="231"/>
      <c r="E16" s="232"/>
    </row>
    <row r="17" spans="1:5" ht="15.75" customHeight="1">
      <c r="A17" s="229" t="s">
        <v>21</v>
      </c>
      <c r="B17" s="230"/>
      <c r="C17" s="230"/>
      <c r="D17" s="231"/>
      <c r="E17" s="232"/>
    </row>
    <row r="18" spans="1:5" ht="15.75" customHeight="1">
      <c r="A18" s="229" t="s">
        <v>22</v>
      </c>
      <c r="B18" s="230"/>
      <c r="C18" s="230"/>
      <c r="D18" s="231"/>
      <c r="E18" s="232"/>
    </row>
    <row r="19" spans="1:5" ht="15.75" customHeight="1">
      <c r="A19" s="229" t="s">
        <v>23</v>
      </c>
      <c r="B19" s="230"/>
      <c r="C19" s="230"/>
      <c r="D19" s="231"/>
      <c r="E19" s="232"/>
    </row>
    <row r="20" spans="1:5" ht="15.75" customHeight="1">
      <c r="A20" s="229" t="s">
        <v>24</v>
      </c>
      <c r="B20" s="230"/>
      <c r="C20" s="230"/>
      <c r="D20" s="231"/>
      <c r="E20" s="232"/>
    </row>
    <row r="21" spans="1:5" ht="15.75" customHeight="1">
      <c r="A21" s="229" t="s">
        <v>25</v>
      </c>
      <c r="B21" s="230"/>
      <c r="C21" s="230"/>
      <c r="D21" s="231"/>
      <c r="E21" s="232"/>
    </row>
    <row r="22" spans="1:5" ht="15.75" customHeight="1">
      <c r="A22" s="229" t="s">
        <v>26</v>
      </c>
      <c r="B22" s="230"/>
      <c r="C22" s="230"/>
      <c r="D22" s="231"/>
      <c r="E22" s="232"/>
    </row>
    <row r="23" spans="1:5" ht="15.75" customHeight="1">
      <c r="A23" s="229" t="s">
        <v>27</v>
      </c>
      <c r="B23" s="230"/>
      <c r="C23" s="230"/>
      <c r="D23" s="231"/>
      <c r="E23" s="232"/>
    </row>
    <row r="24" spans="1:5" ht="15.75" customHeight="1">
      <c r="A24" s="229" t="s">
        <v>28</v>
      </c>
      <c r="B24" s="230"/>
      <c r="C24" s="230"/>
      <c r="D24" s="231"/>
      <c r="E24" s="232"/>
    </row>
    <row r="25" spans="1:5" ht="15.75" customHeight="1">
      <c r="A25" s="229" t="s">
        <v>29</v>
      </c>
      <c r="B25" s="230"/>
      <c r="C25" s="230"/>
      <c r="D25" s="231"/>
      <c r="E25" s="232"/>
    </row>
    <row r="26" spans="1:5" ht="15.75" customHeight="1">
      <c r="A26" s="229" t="s">
        <v>30</v>
      </c>
      <c r="B26" s="230"/>
      <c r="C26" s="230"/>
      <c r="D26" s="231"/>
      <c r="E26" s="232"/>
    </row>
    <row r="27" spans="1:5" ht="15.75" customHeight="1">
      <c r="A27" s="229" t="s">
        <v>31</v>
      </c>
      <c r="B27" s="230"/>
      <c r="C27" s="230"/>
      <c r="D27" s="231"/>
      <c r="E27" s="232"/>
    </row>
    <row r="28" spans="1:5" ht="15.75" customHeight="1">
      <c r="A28" s="229" t="s">
        <v>32</v>
      </c>
      <c r="B28" s="230"/>
      <c r="C28" s="230"/>
      <c r="D28" s="231"/>
      <c r="E28" s="232"/>
    </row>
    <row r="29" spans="1:5" ht="15.75" customHeight="1">
      <c r="A29" s="229" t="s">
        <v>33</v>
      </c>
      <c r="B29" s="230"/>
      <c r="C29" s="230"/>
      <c r="D29" s="231"/>
      <c r="E29" s="232"/>
    </row>
    <row r="30" spans="1:5" ht="15.75" customHeight="1">
      <c r="A30" s="229" t="s">
        <v>34</v>
      </c>
      <c r="B30" s="230"/>
      <c r="C30" s="230"/>
      <c r="D30" s="231"/>
      <c r="E30" s="232"/>
    </row>
    <row r="31" spans="1:5" ht="15.75" customHeight="1">
      <c r="A31" s="229" t="s">
        <v>35</v>
      </c>
      <c r="B31" s="230"/>
      <c r="C31" s="230"/>
      <c r="D31" s="231"/>
      <c r="E31" s="232"/>
    </row>
    <row r="32" spans="1:5" ht="15.75" customHeight="1">
      <c r="A32" s="229" t="s">
        <v>91</v>
      </c>
      <c r="B32" s="230"/>
      <c r="C32" s="230"/>
      <c r="D32" s="231"/>
      <c r="E32" s="232"/>
    </row>
    <row r="33" spans="1:5" ht="15.75" customHeight="1">
      <c r="A33" s="229" t="s">
        <v>185</v>
      </c>
      <c r="B33" s="230"/>
      <c r="C33" s="230"/>
      <c r="D33" s="231"/>
      <c r="E33" s="232"/>
    </row>
    <row r="34" spans="1:5" ht="15.75" customHeight="1">
      <c r="A34" s="229" t="s">
        <v>246</v>
      </c>
      <c r="B34" s="230"/>
      <c r="C34" s="230"/>
      <c r="D34" s="231"/>
      <c r="E34" s="232"/>
    </row>
    <row r="35" spans="1:5" ht="15.75" customHeight="1" thickBot="1">
      <c r="A35" s="233" t="s">
        <v>247</v>
      </c>
      <c r="B35" s="234"/>
      <c r="C35" s="234"/>
      <c r="D35" s="235"/>
      <c r="E35" s="236"/>
    </row>
    <row r="36" spans="1:5" ht="15.75" customHeight="1" thickBot="1">
      <c r="A36" s="768" t="s">
        <v>40</v>
      </c>
      <c r="B36" s="769"/>
      <c r="C36" s="237"/>
      <c r="D36" s="238">
        <f>SUM(D3:D35)</f>
        <v>500</v>
      </c>
      <c r="E36" s="239">
        <f>SUM(E3:E35)</f>
        <v>500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az 5/2016. (V.12.)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610" customWidth="1"/>
    <col min="2" max="2" width="6.125" style="611" customWidth="1"/>
    <col min="3" max="4" width="12.125" style="610" customWidth="1"/>
    <col min="5" max="5" width="12.125" style="635" customWidth="1"/>
    <col min="6" max="16384" width="12.00390625" style="610" customWidth="1"/>
  </cols>
  <sheetData>
    <row r="1" spans="1:5" ht="49.5" customHeight="1">
      <c r="A1" s="771" t="s">
        <v>725</v>
      </c>
      <c r="B1" s="772"/>
      <c r="C1" s="772"/>
      <c r="D1" s="772"/>
      <c r="E1" s="772"/>
    </row>
    <row r="2" spans="3:5" ht="16.5" thickBot="1">
      <c r="C2" s="773" t="s">
        <v>248</v>
      </c>
      <c r="D2" s="773"/>
      <c r="E2" s="773"/>
    </row>
    <row r="3" spans="1:5" ht="15.75" customHeight="1">
      <c r="A3" s="774" t="s">
        <v>249</v>
      </c>
      <c r="B3" s="777" t="s">
        <v>250</v>
      </c>
      <c r="C3" s="780" t="s">
        <v>251</v>
      </c>
      <c r="D3" s="780" t="s">
        <v>252</v>
      </c>
      <c r="E3" s="782" t="s">
        <v>253</v>
      </c>
    </row>
    <row r="4" spans="1:5" ht="11.25" customHeight="1">
      <c r="A4" s="775"/>
      <c r="B4" s="778"/>
      <c r="C4" s="781"/>
      <c r="D4" s="781"/>
      <c r="E4" s="783"/>
    </row>
    <row r="5" spans="1:5" ht="15.75">
      <c r="A5" s="776"/>
      <c r="B5" s="779"/>
      <c r="C5" s="784" t="s">
        <v>254</v>
      </c>
      <c r="D5" s="784"/>
      <c r="E5" s="785"/>
    </row>
    <row r="6" spans="1:5" s="615" customFormat="1" ht="16.5" thickBot="1">
      <c r="A6" s="612" t="s">
        <v>619</v>
      </c>
      <c r="B6" s="613" t="s">
        <v>419</v>
      </c>
      <c r="C6" s="613" t="s">
        <v>420</v>
      </c>
      <c r="D6" s="613" t="s">
        <v>421</v>
      </c>
      <c r="E6" s="614" t="s">
        <v>422</v>
      </c>
    </row>
    <row r="7" spans="1:5" s="620" customFormat="1" ht="15.75">
      <c r="A7" s="616" t="s">
        <v>557</v>
      </c>
      <c r="B7" s="617" t="s">
        <v>255</v>
      </c>
      <c r="C7" s="618"/>
      <c r="D7" s="618"/>
      <c r="E7" s="619"/>
    </row>
    <row r="8" spans="1:5" s="620" customFormat="1" ht="15.75">
      <c r="A8" s="621" t="s">
        <v>558</v>
      </c>
      <c r="B8" s="255" t="s">
        <v>256</v>
      </c>
      <c r="C8" s="622">
        <f>+C9+C14+C19+C24+C29</f>
        <v>204132</v>
      </c>
      <c r="D8" s="622">
        <f>+D9+D14+D19+D24+D29</f>
        <v>204132</v>
      </c>
      <c r="E8" s="623">
        <f>+E9+E14+E19+E24+E29</f>
        <v>900715</v>
      </c>
    </row>
    <row r="9" spans="1:5" s="620" customFormat="1" ht="15.75">
      <c r="A9" s="621" t="s">
        <v>559</v>
      </c>
      <c r="B9" s="255" t="s">
        <v>257</v>
      </c>
      <c r="C9" s="622">
        <f>+C10+C11+C12+C13</f>
        <v>204132</v>
      </c>
      <c r="D9" s="622">
        <f>+D10+D11+D12+D13</f>
        <v>204132</v>
      </c>
      <c r="E9" s="623">
        <f>+E10+E11+E12+E13</f>
        <v>900715</v>
      </c>
    </row>
    <row r="10" spans="1:5" s="620" customFormat="1" ht="15.75">
      <c r="A10" s="624" t="s">
        <v>560</v>
      </c>
      <c r="B10" s="255" t="s">
        <v>258</v>
      </c>
      <c r="C10" s="243">
        <v>51067</v>
      </c>
      <c r="D10" s="243">
        <v>51067</v>
      </c>
      <c r="E10" s="625">
        <v>711868</v>
      </c>
    </row>
    <row r="11" spans="1:5" s="620" customFormat="1" ht="26.25" customHeight="1">
      <c r="A11" s="624" t="s">
        <v>561</v>
      </c>
      <c r="B11" s="255" t="s">
        <v>259</v>
      </c>
      <c r="C11" s="241"/>
      <c r="D11" s="241"/>
      <c r="E11" s="242"/>
    </row>
    <row r="12" spans="1:5" s="620" customFormat="1" ht="22.5">
      <c r="A12" s="624" t="s">
        <v>562</v>
      </c>
      <c r="B12" s="255" t="s">
        <v>260</v>
      </c>
      <c r="C12" s="241">
        <v>149668</v>
      </c>
      <c r="D12" s="241">
        <v>149668</v>
      </c>
      <c r="E12" s="242">
        <v>185388</v>
      </c>
    </row>
    <row r="13" spans="1:5" s="620" customFormat="1" ht="15.75">
      <c r="A13" s="624" t="s">
        <v>563</v>
      </c>
      <c r="B13" s="255" t="s">
        <v>261</v>
      </c>
      <c r="C13" s="241">
        <v>3397</v>
      </c>
      <c r="D13" s="241">
        <v>3397</v>
      </c>
      <c r="E13" s="242">
        <v>3459</v>
      </c>
    </row>
    <row r="14" spans="1:5" s="620" customFormat="1" ht="15.75">
      <c r="A14" s="621" t="s">
        <v>564</v>
      </c>
      <c r="B14" s="255" t="s">
        <v>262</v>
      </c>
      <c r="C14" s="626">
        <f>+C15+C16+C17+C18</f>
        <v>0</v>
      </c>
      <c r="D14" s="626">
        <f>+D15+D16+D17+D18</f>
        <v>0</v>
      </c>
      <c r="E14" s="627">
        <f>+E15+E16+E17+E18</f>
        <v>0</v>
      </c>
    </row>
    <row r="15" spans="1:5" s="620" customFormat="1" ht="15.75">
      <c r="A15" s="624" t="s">
        <v>565</v>
      </c>
      <c r="B15" s="255" t="s">
        <v>263</v>
      </c>
      <c r="C15" s="241"/>
      <c r="D15" s="241"/>
      <c r="E15" s="242"/>
    </row>
    <row r="16" spans="1:5" s="620" customFormat="1" ht="22.5">
      <c r="A16" s="624" t="s">
        <v>566</v>
      </c>
      <c r="B16" s="255" t="s">
        <v>16</v>
      </c>
      <c r="C16" s="241"/>
      <c r="D16" s="241"/>
      <c r="E16" s="242"/>
    </row>
    <row r="17" spans="1:5" s="620" customFormat="1" ht="15.75">
      <c r="A17" s="624" t="s">
        <v>567</v>
      </c>
      <c r="B17" s="255" t="s">
        <v>17</v>
      </c>
      <c r="C17" s="241"/>
      <c r="D17" s="241"/>
      <c r="E17" s="242"/>
    </row>
    <row r="18" spans="1:5" s="620" customFormat="1" ht="15.75">
      <c r="A18" s="624" t="s">
        <v>568</v>
      </c>
      <c r="B18" s="255" t="s">
        <v>18</v>
      </c>
      <c r="C18" s="241"/>
      <c r="D18" s="241"/>
      <c r="E18" s="242"/>
    </row>
    <row r="19" spans="1:5" s="620" customFormat="1" ht="15.75">
      <c r="A19" s="621" t="s">
        <v>569</v>
      </c>
      <c r="B19" s="255" t="s">
        <v>19</v>
      </c>
      <c r="C19" s="626">
        <f>+C20+C21+C22+C23</f>
        <v>0</v>
      </c>
      <c r="D19" s="626">
        <f>+D20+D21+D22+D23</f>
        <v>0</v>
      </c>
      <c r="E19" s="627">
        <f>+E20+E21+E22+E23</f>
        <v>0</v>
      </c>
    </row>
    <row r="20" spans="1:5" s="620" customFormat="1" ht="15.75">
      <c r="A20" s="624" t="s">
        <v>570</v>
      </c>
      <c r="B20" s="255" t="s">
        <v>20</v>
      </c>
      <c r="C20" s="241"/>
      <c r="D20" s="241"/>
      <c r="E20" s="242"/>
    </row>
    <row r="21" spans="1:5" s="620" customFormat="1" ht="15.75">
      <c r="A21" s="624" t="s">
        <v>571</v>
      </c>
      <c r="B21" s="255" t="s">
        <v>21</v>
      </c>
      <c r="C21" s="241"/>
      <c r="D21" s="241"/>
      <c r="E21" s="242"/>
    </row>
    <row r="22" spans="1:5" s="620" customFormat="1" ht="15.75">
      <c r="A22" s="624" t="s">
        <v>572</v>
      </c>
      <c r="B22" s="255" t="s">
        <v>22</v>
      </c>
      <c r="C22" s="241"/>
      <c r="D22" s="241"/>
      <c r="E22" s="242"/>
    </row>
    <row r="23" spans="1:5" s="620" customFormat="1" ht="15.75">
      <c r="A23" s="624" t="s">
        <v>573</v>
      </c>
      <c r="B23" s="255" t="s">
        <v>23</v>
      </c>
      <c r="C23" s="241"/>
      <c r="D23" s="241"/>
      <c r="E23" s="242"/>
    </row>
    <row r="24" spans="1:5" s="620" customFormat="1" ht="15.75">
      <c r="A24" s="621" t="s">
        <v>574</v>
      </c>
      <c r="B24" s="255" t="s">
        <v>24</v>
      </c>
      <c r="C24" s="626">
        <f>+C25+C26+C27+C28</f>
        <v>0</v>
      </c>
      <c r="D24" s="626">
        <f>+D25+D26+D27+D28</f>
        <v>0</v>
      </c>
      <c r="E24" s="627">
        <f>+E25+E26+E27+E28</f>
        <v>0</v>
      </c>
    </row>
    <row r="25" spans="1:5" s="620" customFormat="1" ht="15.75">
      <c r="A25" s="624" t="s">
        <v>575</v>
      </c>
      <c r="B25" s="255" t="s">
        <v>25</v>
      </c>
      <c r="C25" s="241"/>
      <c r="D25" s="241"/>
      <c r="E25" s="242"/>
    </row>
    <row r="26" spans="1:5" s="620" customFormat="1" ht="15.75">
      <c r="A26" s="624" t="s">
        <v>576</v>
      </c>
      <c r="B26" s="255" t="s">
        <v>26</v>
      </c>
      <c r="C26" s="241"/>
      <c r="D26" s="241"/>
      <c r="E26" s="242"/>
    </row>
    <row r="27" spans="1:5" s="620" customFormat="1" ht="15.75">
      <c r="A27" s="624" t="s">
        <v>577</v>
      </c>
      <c r="B27" s="255" t="s">
        <v>27</v>
      </c>
      <c r="C27" s="241"/>
      <c r="D27" s="241"/>
      <c r="E27" s="242"/>
    </row>
    <row r="28" spans="1:5" s="620" customFormat="1" ht="15.75">
      <c r="A28" s="624" t="s">
        <v>578</v>
      </c>
      <c r="B28" s="255" t="s">
        <v>28</v>
      </c>
      <c r="C28" s="241"/>
      <c r="D28" s="241"/>
      <c r="E28" s="242"/>
    </row>
    <row r="29" spans="1:5" s="620" customFormat="1" ht="15.75">
      <c r="A29" s="621" t="s">
        <v>579</v>
      </c>
      <c r="B29" s="255" t="s">
        <v>29</v>
      </c>
      <c r="C29" s="626">
        <f>+C30+C31+C32+C33</f>
        <v>0</v>
      </c>
      <c r="D29" s="626">
        <f>+D30+D31+D32+D33</f>
        <v>0</v>
      </c>
      <c r="E29" s="627">
        <f>+E30+E31+E32+E33</f>
        <v>0</v>
      </c>
    </row>
    <row r="30" spans="1:5" s="620" customFormat="1" ht="15.75">
      <c r="A30" s="624" t="s">
        <v>580</v>
      </c>
      <c r="B30" s="255" t="s">
        <v>30</v>
      </c>
      <c r="C30" s="241"/>
      <c r="D30" s="241"/>
      <c r="E30" s="242"/>
    </row>
    <row r="31" spans="1:5" s="620" customFormat="1" ht="22.5">
      <c r="A31" s="624" t="s">
        <v>581</v>
      </c>
      <c r="B31" s="255" t="s">
        <v>31</v>
      </c>
      <c r="C31" s="241"/>
      <c r="D31" s="241"/>
      <c r="E31" s="242"/>
    </row>
    <row r="32" spans="1:5" s="620" customFormat="1" ht="15.75">
      <c r="A32" s="624" t="s">
        <v>582</v>
      </c>
      <c r="B32" s="255" t="s">
        <v>32</v>
      </c>
      <c r="C32" s="241"/>
      <c r="D32" s="241"/>
      <c r="E32" s="242"/>
    </row>
    <row r="33" spans="1:5" s="620" customFormat="1" ht="15.75">
      <c r="A33" s="624" t="s">
        <v>583</v>
      </c>
      <c r="B33" s="255" t="s">
        <v>33</v>
      </c>
      <c r="C33" s="241"/>
      <c r="D33" s="241"/>
      <c r="E33" s="242"/>
    </row>
    <row r="34" spans="1:5" s="620" customFormat="1" ht="15.75">
      <c r="A34" s="621" t="s">
        <v>584</v>
      </c>
      <c r="B34" s="255" t="s">
        <v>34</v>
      </c>
      <c r="C34" s="626">
        <f>+C35+C40+C45</f>
        <v>0</v>
      </c>
      <c r="D34" s="626">
        <f>+D35+D40+D45</f>
        <v>0</v>
      </c>
      <c r="E34" s="627">
        <f>+E35+E40+E45</f>
        <v>0</v>
      </c>
    </row>
    <row r="35" spans="1:5" s="620" customFormat="1" ht="15.75">
      <c r="A35" s="621" t="s">
        <v>585</v>
      </c>
      <c r="B35" s="255" t="s">
        <v>35</v>
      </c>
      <c r="C35" s="626">
        <f>+C36+C37+C38+C39</f>
        <v>0</v>
      </c>
      <c r="D35" s="626">
        <f>+D36+D37+D38+D39</f>
        <v>0</v>
      </c>
      <c r="E35" s="627">
        <f>+E36+E37+E38+E39</f>
        <v>0</v>
      </c>
    </row>
    <row r="36" spans="1:5" s="620" customFormat="1" ht="15.75">
      <c r="A36" s="624" t="s">
        <v>586</v>
      </c>
      <c r="B36" s="255" t="s">
        <v>91</v>
      </c>
      <c r="C36" s="241"/>
      <c r="D36" s="241"/>
      <c r="E36" s="242"/>
    </row>
    <row r="37" spans="1:5" s="620" customFormat="1" ht="15.75">
      <c r="A37" s="624" t="s">
        <v>587</v>
      </c>
      <c r="B37" s="255" t="s">
        <v>185</v>
      </c>
      <c r="C37" s="241"/>
      <c r="D37" s="241"/>
      <c r="E37" s="242"/>
    </row>
    <row r="38" spans="1:5" s="620" customFormat="1" ht="15.75">
      <c r="A38" s="624" t="s">
        <v>588</v>
      </c>
      <c r="B38" s="255" t="s">
        <v>246</v>
      </c>
      <c r="C38" s="241"/>
      <c r="D38" s="241"/>
      <c r="E38" s="242"/>
    </row>
    <row r="39" spans="1:5" s="620" customFormat="1" ht="15.75">
      <c r="A39" s="624" t="s">
        <v>589</v>
      </c>
      <c r="B39" s="255" t="s">
        <v>247</v>
      </c>
      <c r="C39" s="241"/>
      <c r="D39" s="241"/>
      <c r="E39" s="242"/>
    </row>
    <row r="40" spans="1:5" s="620" customFormat="1" ht="15.75">
      <c r="A40" s="621" t="s">
        <v>590</v>
      </c>
      <c r="B40" s="255" t="s">
        <v>264</v>
      </c>
      <c r="C40" s="626">
        <f>+C41+C42+C43+C44</f>
        <v>0</v>
      </c>
      <c r="D40" s="626">
        <f>+D41+D42+D43+D44</f>
        <v>0</v>
      </c>
      <c r="E40" s="627">
        <f>+E41+E42+E43+E44</f>
        <v>0</v>
      </c>
    </row>
    <row r="41" spans="1:5" s="620" customFormat="1" ht="15.75">
      <c r="A41" s="624" t="s">
        <v>591</v>
      </c>
      <c r="B41" s="255" t="s">
        <v>265</v>
      </c>
      <c r="C41" s="241"/>
      <c r="D41" s="241"/>
      <c r="E41" s="242"/>
    </row>
    <row r="42" spans="1:5" s="620" customFormat="1" ht="22.5">
      <c r="A42" s="624" t="s">
        <v>592</v>
      </c>
      <c r="B42" s="255" t="s">
        <v>266</v>
      </c>
      <c r="C42" s="241"/>
      <c r="D42" s="241"/>
      <c r="E42" s="242"/>
    </row>
    <row r="43" spans="1:5" s="620" customFormat="1" ht="15.75">
      <c r="A43" s="624" t="s">
        <v>593</v>
      </c>
      <c r="B43" s="255" t="s">
        <v>267</v>
      </c>
      <c r="C43" s="241"/>
      <c r="D43" s="241"/>
      <c r="E43" s="242"/>
    </row>
    <row r="44" spans="1:5" s="620" customFormat="1" ht="15.75">
      <c r="A44" s="624" t="s">
        <v>594</v>
      </c>
      <c r="B44" s="255" t="s">
        <v>268</v>
      </c>
      <c r="C44" s="241"/>
      <c r="D44" s="241"/>
      <c r="E44" s="242"/>
    </row>
    <row r="45" spans="1:5" s="620" customFormat="1" ht="15.75">
      <c r="A45" s="621" t="s">
        <v>595</v>
      </c>
      <c r="B45" s="255" t="s">
        <v>269</v>
      </c>
      <c r="C45" s="626">
        <f>+C46+C47+C48+C49</f>
        <v>0</v>
      </c>
      <c r="D45" s="626">
        <f>+D46+D47+D48+D49</f>
        <v>0</v>
      </c>
      <c r="E45" s="627">
        <f>+E46+E47+E48+E49</f>
        <v>0</v>
      </c>
    </row>
    <row r="46" spans="1:5" s="620" customFormat="1" ht="15.75">
      <c r="A46" s="624" t="s">
        <v>596</v>
      </c>
      <c r="B46" s="255" t="s">
        <v>270</v>
      </c>
      <c r="C46" s="241"/>
      <c r="D46" s="241"/>
      <c r="E46" s="242"/>
    </row>
    <row r="47" spans="1:5" s="620" customFormat="1" ht="22.5">
      <c r="A47" s="624" t="s">
        <v>597</v>
      </c>
      <c r="B47" s="255" t="s">
        <v>271</v>
      </c>
      <c r="C47" s="241"/>
      <c r="D47" s="241"/>
      <c r="E47" s="242"/>
    </row>
    <row r="48" spans="1:5" s="620" customFormat="1" ht="15.75">
      <c r="A48" s="624" t="s">
        <v>598</v>
      </c>
      <c r="B48" s="255" t="s">
        <v>272</v>
      </c>
      <c r="C48" s="241"/>
      <c r="D48" s="241"/>
      <c r="E48" s="242"/>
    </row>
    <row r="49" spans="1:5" s="620" customFormat="1" ht="15.75">
      <c r="A49" s="624" t="s">
        <v>599</v>
      </c>
      <c r="B49" s="255" t="s">
        <v>273</v>
      </c>
      <c r="C49" s="241"/>
      <c r="D49" s="241"/>
      <c r="E49" s="242"/>
    </row>
    <row r="50" spans="1:5" s="620" customFormat="1" ht="15.75">
      <c r="A50" s="621" t="s">
        <v>600</v>
      </c>
      <c r="B50" s="255" t="s">
        <v>274</v>
      </c>
      <c r="C50" s="241"/>
      <c r="D50" s="241"/>
      <c r="E50" s="242"/>
    </row>
    <row r="51" spans="1:5" s="620" customFormat="1" ht="21">
      <c r="A51" s="621" t="s">
        <v>601</v>
      </c>
      <c r="B51" s="255" t="s">
        <v>275</v>
      </c>
      <c r="C51" s="626">
        <f>+C7+C8+C34+C50</f>
        <v>204132</v>
      </c>
      <c r="D51" s="626">
        <f>+D7+D8+D34+D50</f>
        <v>204132</v>
      </c>
      <c r="E51" s="627">
        <f>+E7+E8+E34+E50</f>
        <v>900715</v>
      </c>
    </row>
    <row r="52" spans="1:5" s="620" customFormat="1" ht="15.75">
      <c r="A52" s="621" t="s">
        <v>602</v>
      </c>
      <c r="B52" s="255" t="s">
        <v>276</v>
      </c>
      <c r="C52" s="241"/>
      <c r="D52" s="241"/>
      <c r="E52" s="242"/>
    </row>
    <row r="53" spans="1:5" s="620" customFormat="1" ht="15.75">
      <c r="A53" s="621" t="s">
        <v>603</v>
      </c>
      <c r="B53" s="255" t="s">
        <v>277</v>
      </c>
      <c r="C53" s="241"/>
      <c r="D53" s="241"/>
      <c r="E53" s="242"/>
    </row>
    <row r="54" spans="1:5" s="620" customFormat="1" ht="15.75">
      <c r="A54" s="621" t="s">
        <v>604</v>
      </c>
      <c r="B54" s="255" t="s">
        <v>278</v>
      </c>
      <c r="C54" s="626">
        <f>+C52+C53</f>
        <v>0</v>
      </c>
      <c r="D54" s="626">
        <f>+D52+D53</f>
        <v>0</v>
      </c>
      <c r="E54" s="627">
        <f>+E52+E53</f>
        <v>0</v>
      </c>
    </row>
    <row r="55" spans="1:5" s="620" customFormat="1" ht="15.75">
      <c r="A55" s="621" t="s">
        <v>605</v>
      </c>
      <c r="B55" s="255" t="s">
        <v>279</v>
      </c>
      <c r="C55" s="241"/>
      <c r="D55" s="241"/>
      <c r="E55" s="242"/>
    </row>
    <row r="56" spans="1:5" s="620" customFormat="1" ht="15.75">
      <c r="A56" s="621" t="s">
        <v>606</v>
      </c>
      <c r="B56" s="255" t="s">
        <v>280</v>
      </c>
      <c r="C56" s="241"/>
      <c r="D56" s="241"/>
      <c r="E56" s="242"/>
    </row>
    <row r="57" spans="1:5" s="620" customFormat="1" ht="15.75">
      <c r="A57" s="621" t="s">
        <v>607</v>
      </c>
      <c r="B57" s="255" t="s">
        <v>281</v>
      </c>
      <c r="C57" s="241"/>
      <c r="D57" s="241"/>
      <c r="E57" s="242"/>
    </row>
    <row r="58" spans="1:5" s="620" customFormat="1" ht="15.75">
      <c r="A58" s="621" t="s">
        <v>608</v>
      </c>
      <c r="B58" s="255" t="s">
        <v>282</v>
      </c>
      <c r="C58" s="241"/>
      <c r="D58" s="241"/>
      <c r="E58" s="242"/>
    </row>
    <row r="59" spans="1:5" s="620" customFormat="1" ht="15.75">
      <c r="A59" s="621" t="s">
        <v>609</v>
      </c>
      <c r="B59" s="255" t="s">
        <v>283</v>
      </c>
      <c r="C59" s="626">
        <f>+C55+C56+C57+C58</f>
        <v>0</v>
      </c>
      <c r="D59" s="626">
        <f>+D55+D56+D57+D58</f>
        <v>0</v>
      </c>
      <c r="E59" s="627">
        <f>+E55+E56+E57+E58</f>
        <v>0</v>
      </c>
    </row>
    <row r="60" spans="1:5" s="620" customFormat="1" ht="15.75">
      <c r="A60" s="621" t="s">
        <v>610</v>
      </c>
      <c r="B60" s="255" t="s">
        <v>284</v>
      </c>
      <c r="C60" s="241"/>
      <c r="D60" s="241"/>
      <c r="E60" s="242"/>
    </row>
    <row r="61" spans="1:5" s="620" customFormat="1" ht="15.75">
      <c r="A61" s="621" t="s">
        <v>611</v>
      </c>
      <c r="B61" s="255" t="s">
        <v>285</v>
      </c>
      <c r="C61" s="241"/>
      <c r="D61" s="241"/>
      <c r="E61" s="242"/>
    </row>
    <row r="62" spans="1:5" s="620" customFormat="1" ht="15.75">
      <c r="A62" s="621" t="s">
        <v>612</v>
      </c>
      <c r="B62" s="255" t="s">
        <v>286</v>
      </c>
      <c r="C62" s="241"/>
      <c r="D62" s="241"/>
      <c r="E62" s="242"/>
    </row>
    <row r="63" spans="1:5" s="620" customFormat="1" ht="15.75">
      <c r="A63" s="621" t="s">
        <v>613</v>
      </c>
      <c r="B63" s="255" t="s">
        <v>287</v>
      </c>
      <c r="C63" s="626">
        <f>+C60+C61+C62</f>
        <v>0</v>
      </c>
      <c r="D63" s="626">
        <f>+D60+D61+D62</f>
        <v>0</v>
      </c>
      <c r="E63" s="627">
        <f>+E60+E61+E62</f>
        <v>0</v>
      </c>
    </row>
    <row r="64" spans="1:5" s="620" customFormat="1" ht="15.75">
      <c r="A64" s="621" t="s">
        <v>614</v>
      </c>
      <c r="B64" s="255" t="s">
        <v>288</v>
      </c>
      <c r="C64" s="241"/>
      <c r="D64" s="241"/>
      <c r="E64" s="242"/>
    </row>
    <row r="65" spans="1:5" s="620" customFormat="1" ht="21">
      <c r="A65" s="621" t="s">
        <v>615</v>
      </c>
      <c r="B65" s="255" t="s">
        <v>289</v>
      </c>
      <c r="C65" s="241"/>
      <c r="D65" s="241"/>
      <c r="E65" s="242"/>
    </row>
    <row r="66" spans="1:5" s="620" customFormat="1" ht="15.75">
      <c r="A66" s="621" t="s">
        <v>616</v>
      </c>
      <c r="B66" s="255" t="s">
        <v>290</v>
      </c>
      <c r="C66" s="626">
        <f>+C64+C65</f>
        <v>0</v>
      </c>
      <c r="D66" s="626">
        <f>+D64+D65</f>
        <v>0</v>
      </c>
      <c r="E66" s="627">
        <f>+E64+E65</f>
        <v>0</v>
      </c>
    </row>
    <row r="67" spans="1:5" s="620" customFormat="1" ht="15.75">
      <c r="A67" s="621" t="s">
        <v>617</v>
      </c>
      <c r="B67" s="255" t="s">
        <v>291</v>
      </c>
      <c r="C67" s="241"/>
      <c r="D67" s="241"/>
      <c r="E67" s="242"/>
    </row>
    <row r="68" spans="1:5" s="620" customFormat="1" ht="16.5" thickBot="1">
      <c r="A68" s="628" t="s">
        <v>618</v>
      </c>
      <c r="B68" s="259" t="s">
        <v>292</v>
      </c>
      <c r="C68" s="629">
        <f>+C51+C54+C59+C63+C66+C67</f>
        <v>204132</v>
      </c>
      <c r="D68" s="629">
        <f>+D51+D54+D59+D63+D66+D67</f>
        <v>204132</v>
      </c>
      <c r="E68" s="630">
        <f>+E51+E54+E59+E63+E66+E67</f>
        <v>900715</v>
      </c>
    </row>
    <row r="69" spans="1:5" ht="15.75">
      <c r="A69" s="631"/>
      <c r="C69" s="632"/>
      <c r="D69" s="632"/>
      <c r="E69" s="633"/>
    </row>
    <row r="70" spans="1:5" ht="15.75">
      <c r="A70" s="631"/>
      <c r="C70" s="632"/>
      <c r="D70" s="632"/>
      <c r="E70" s="633"/>
    </row>
    <row r="71" spans="1:5" ht="15.75">
      <c r="A71" s="634"/>
      <c r="C71" s="632"/>
      <c r="D71" s="632"/>
      <c r="E71" s="633"/>
    </row>
    <row r="72" spans="1:5" ht="15.75">
      <c r="A72" s="770"/>
      <c r="B72" s="770"/>
      <c r="C72" s="770"/>
      <c r="D72" s="770"/>
      <c r="E72" s="770"/>
    </row>
    <row r="73" spans="1:5" ht="15.75">
      <c r="A73" s="770"/>
      <c r="B73" s="770"/>
      <c r="C73" s="770"/>
      <c r="D73" s="770"/>
      <c r="E73" s="770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dőlt"Pula község Önkormányzat&amp;R&amp;"Times New Roman,Félkövér dőlt"7.1. tájékoztató tábla az 5/2016. (V.12.) önkormányzati rendelethez</oddHeader>
    <oddFooter>&amp;C&amp;P</oddFooter>
  </headerFooter>
  <rowBreaks count="1" manualBreakCount="1">
    <brk id="4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2" sqref="A2:C2"/>
    </sheetView>
  </sheetViews>
  <sheetFormatPr defaultColWidth="9.00390625" defaultRowHeight="12.75"/>
  <cols>
    <col min="1" max="1" width="71.125" style="247" customWidth="1"/>
    <col min="2" max="2" width="6.125" style="262" customWidth="1"/>
    <col min="3" max="3" width="18.00390625" style="636" customWidth="1"/>
    <col min="4" max="16384" width="9.375" style="636" customWidth="1"/>
  </cols>
  <sheetData>
    <row r="1" spans="1:3" ht="32.25" customHeight="1">
      <c r="A1" s="787" t="s">
        <v>293</v>
      </c>
      <c r="B1" s="787"/>
      <c r="C1" s="787"/>
    </row>
    <row r="2" spans="1:3" ht="15.75">
      <c r="A2" s="788" t="s">
        <v>726</v>
      </c>
      <c r="B2" s="788"/>
      <c r="C2" s="788"/>
    </row>
    <row r="4" spans="2:3" ht="13.5" thickBot="1">
      <c r="B4" s="789" t="s">
        <v>248</v>
      </c>
      <c r="C4" s="789"/>
    </row>
    <row r="5" spans="1:3" s="248" customFormat="1" ht="31.5" customHeight="1">
      <c r="A5" s="790" t="s">
        <v>294</v>
      </c>
      <c r="B5" s="792" t="s">
        <v>250</v>
      </c>
      <c r="C5" s="794" t="s">
        <v>295</v>
      </c>
    </row>
    <row r="6" spans="1:3" s="248" customFormat="1" ht="12.75">
      <c r="A6" s="791"/>
      <c r="B6" s="793"/>
      <c r="C6" s="795"/>
    </row>
    <row r="7" spans="1:3" s="252" customFormat="1" ht="13.5" thickBot="1">
      <c r="A7" s="249" t="s">
        <v>418</v>
      </c>
      <c r="B7" s="250" t="s">
        <v>419</v>
      </c>
      <c r="C7" s="251" t="s">
        <v>420</v>
      </c>
    </row>
    <row r="8" spans="1:3" ht="15.75" customHeight="1">
      <c r="A8" s="621" t="s">
        <v>620</v>
      </c>
      <c r="B8" s="253" t="s">
        <v>255</v>
      </c>
      <c r="C8" s="254">
        <v>223050</v>
      </c>
    </row>
    <row r="9" spans="1:3" ht="15.75" customHeight="1">
      <c r="A9" s="621" t="s">
        <v>621</v>
      </c>
      <c r="B9" s="255" t="s">
        <v>256</v>
      </c>
      <c r="C9" s="254"/>
    </row>
    <row r="10" spans="1:3" ht="15.75" customHeight="1">
      <c r="A10" s="621" t="s">
        <v>622</v>
      </c>
      <c r="B10" s="255" t="s">
        <v>257</v>
      </c>
      <c r="C10" s="254">
        <v>9385</v>
      </c>
    </row>
    <row r="11" spans="1:3" ht="15.75" customHeight="1">
      <c r="A11" s="621" t="s">
        <v>623</v>
      </c>
      <c r="B11" s="255" t="s">
        <v>258</v>
      </c>
      <c r="C11" s="256">
        <v>-64255</v>
      </c>
    </row>
    <row r="12" spans="1:3" ht="15.75" customHeight="1">
      <c r="A12" s="621" t="s">
        <v>624</v>
      </c>
      <c r="B12" s="255" t="s">
        <v>259</v>
      </c>
      <c r="C12" s="256"/>
    </row>
    <row r="13" spans="1:3" ht="15.75" customHeight="1">
      <c r="A13" s="621" t="s">
        <v>625</v>
      </c>
      <c r="B13" s="255" t="s">
        <v>260</v>
      </c>
      <c r="C13" s="256">
        <v>3731</v>
      </c>
    </row>
    <row r="14" spans="1:3" ht="15.75" customHeight="1">
      <c r="A14" s="621" t="s">
        <v>626</v>
      </c>
      <c r="B14" s="255" t="s">
        <v>261</v>
      </c>
      <c r="C14" s="257">
        <f>+C8+C9+C10+C11+C12+C13</f>
        <v>171911</v>
      </c>
    </row>
    <row r="15" spans="1:3" ht="15.75" customHeight="1">
      <c r="A15" s="621" t="s">
        <v>687</v>
      </c>
      <c r="B15" s="255" t="s">
        <v>262</v>
      </c>
      <c r="C15" s="637">
        <v>252</v>
      </c>
    </row>
    <row r="16" spans="1:3" ht="15.75" customHeight="1">
      <c r="A16" s="621" t="s">
        <v>627</v>
      </c>
      <c r="B16" s="255" t="s">
        <v>263</v>
      </c>
      <c r="C16" s="256">
        <v>612</v>
      </c>
    </row>
    <row r="17" spans="1:3" ht="15.75" customHeight="1">
      <c r="A17" s="621" t="s">
        <v>628</v>
      </c>
      <c r="B17" s="255" t="s">
        <v>16</v>
      </c>
      <c r="C17" s="256">
        <v>19</v>
      </c>
    </row>
    <row r="18" spans="1:3" ht="15.75" customHeight="1">
      <c r="A18" s="621" t="s">
        <v>629</v>
      </c>
      <c r="B18" s="255" t="s">
        <v>17</v>
      </c>
      <c r="C18" s="257">
        <f>+C15+C16+C17</f>
        <v>883</v>
      </c>
    </row>
    <row r="19" spans="1:3" s="638" customFormat="1" ht="15.75" customHeight="1">
      <c r="A19" s="621" t="s">
        <v>630</v>
      </c>
      <c r="B19" s="255" t="s">
        <v>18</v>
      </c>
      <c r="C19" s="256"/>
    </row>
    <row r="20" spans="1:3" ht="15.75" customHeight="1">
      <c r="A20" s="621" t="s">
        <v>631</v>
      </c>
      <c r="B20" s="255" t="s">
        <v>19</v>
      </c>
      <c r="C20" s="256"/>
    </row>
    <row r="21" spans="1:3" ht="15.75" customHeight="1" thickBot="1">
      <c r="A21" s="258" t="s">
        <v>632</v>
      </c>
      <c r="B21" s="259" t="s">
        <v>20</v>
      </c>
      <c r="C21" s="260">
        <f>+C14+C18+C19+C20</f>
        <v>172794</v>
      </c>
    </row>
    <row r="22" spans="1:5" ht="15.75">
      <c r="A22" s="631"/>
      <c r="B22" s="634"/>
      <c r="C22" s="632"/>
      <c r="D22" s="632"/>
      <c r="E22" s="632"/>
    </row>
    <row r="23" spans="1:5" ht="15.75">
      <c r="A23" s="631"/>
      <c r="B23" s="634"/>
      <c r="C23" s="632"/>
      <c r="D23" s="632"/>
      <c r="E23" s="632"/>
    </row>
    <row r="24" spans="1:5" ht="15.75">
      <c r="A24" s="634"/>
      <c r="B24" s="634"/>
      <c r="C24" s="632"/>
      <c r="D24" s="632"/>
      <c r="E24" s="632"/>
    </row>
    <row r="25" spans="1:5" ht="15.75">
      <c r="A25" s="786"/>
      <c r="B25" s="786"/>
      <c r="C25" s="786"/>
      <c r="D25" s="639"/>
      <c r="E25" s="639"/>
    </row>
    <row r="26" spans="1:5" ht="15.75">
      <c r="A26" s="786"/>
      <c r="B26" s="786"/>
      <c r="C26" s="786"/>
      <c r="D26" s="639"/>
      <c r="E26" s="639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dőlt"Pula község Önkormányzat&amp;R&amp;"Times New Roman CE,Félkövér dőlt"7.2. tájékoztató tábla az 5/2016. (V.12.)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38" sqref="D38"/>
    </sheetView>
  </sheetViews>
  <sheetFormatPr defaultColWidth="12.00390625" defaultRowHeight="12.75"/>
  <cols>
    <col min="1" max="1" width="58.87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" customHeight="1">
      <c r="A1" s="796" t="e">
        <f>+CONCATENATE("VAGYONKIMUTATÁS",CHAR(10),"az érték nélkül nyilvántartott eszközökről",CHAR(10),LEFT(#REF!,4),".")</f>
        <v>#REF!</v>
      </c>
      <c r="B1" s="797"/>
      <c r="C1" s="797"/>
      <c r="D1" s="797"/>
    </row>
    <row r="2" ht="16.5" thickBot="1"/>
    <row r="3" spans="1:4" ht="43.5" customHeight="1" thickBot="1">
      <c r="A3" s="643" t="s">
        <v>52</v>
      </c>
      <c r="B3" s="356" t="s">
        <v>250</v>
      </c>
      <c r="C3" s="644" t="s">
        <v>296</v>
      </c>
      <c r="D3" s="645" t="s">
        <v>297</v>
      </c>
    </row>
    <row r="4" spans="1:4" ht="16.5" thickBot="1">
      <c r="A4" s="263" t="s">
        <v>418</v>
      </c>
      <c r="B4" s="264" t="s">
        <v>419</v>
      </c>
      <c r="C4" s="264" t="s">
        <v>420</v>
      </c>
      <c r="D4" s="265" t="s">
        <v>421</v>
      </c>
    </row>
    <row r="5" spans="1:4" ht="15.75" customHeight="1">
      <c r="A5" s="274" t="s">
        <v>655</v>
      </c>
      <c r="B5" s="267" t="s">
        <v>7</v>
      </c>
      <c r="C5" s="268"/>
      <c r="D5" s="269"/>
    </row>
    <row r="6" spans="1:4" ht="15.75" customHeight="1">
      <c r="A6" s="274" t="s">
        <v>656</v>
      </c>
      <c r="B6" s="271" t="s">
        <v>8</v>
      </c>
      <c r="C6" s="272"/>
      <c r="D6" s="273"/>
    </row>
    <row r="7" spans="1:4" ht="15.75" customHeight="1">
      <c r="A7" s="274" t="s">
        <v>657</v>
      </c>
      <c r="B7" s="271" t="s">
        <v>9</v>
      </c>
      <c r="C7" s="272"/>
      <c r="D7" s="273"/>
    </row>
    <row r="8" spans="1:4" ht="15.75" customHeight="1" thickBot="1">
      <c r="A8" s="275" t="s">
        <v>658</v>
      </c>
      <c r="B8" s="276" t="s">
        <v>10</v>
      </c>
      <c r="C8" s="277"/>
      <c r="D8" s="278"/>
    </row>
    <row r="9" spans="1:4" ht="15.75" customHeight="1" thickBot="1">
      <c r="A9" s="647" t="s">
        <v>659</v>
      </c>
      <c r="B9" s="648" t="s">
        <v>11</v>
      </c>
      <c r="C9" s="649"/>
      <c r="D9" s="650">
        <f>+D10+D11+D12+D13</f>
        <v>0</v>
      </c>
    </row>
    <row r="10" spans="1:4" ht="15.75" customHeight="1">
      <c r="A10" s="646" t="s">
        <v>660</v>
      </c>
      <c r="B10" s="267" t="s">
        <v>12</v>
      </c>
      <c r="C10" s="268"/>
      <c r="D10" s="269"/>
    </row>
    <row r="11" spans="1:4" ht="15.75" customHeight="1">
      <c r="A11" s="274" t="s">
        <v>661</v>
      </c>
      <c r="B11" s="271" t="s">
        <v>13</v>
      </c>
      <c r="C11" s="272"/>
      <c r="D11" s="273"/>
    </row>
    <row r="12" spans="1:4" ht="15.75" customHeight="1">
      <c r="A12" s="274" t="s">
        <v>662</v>
      </c>
      <c r="B12" s="271" t="s">
        <v>14</v>
      </c>
      <c r="C12" s="272"/>
      <c r="D12" s="273"/>
    </row>
    <row r="13" spans="1:4" ht="15.75" customHeight="1" thickBot="1">
      <c r="A13" s="275" t="s">
        <v>663</v>
      </c>
      <c r="B13" s="276" t="s">
        <v>15</v>
      </c>
      <c r="C13" s="277"/>
      <c r="D13" s="278"/>
    </row>
    <row r="14" spans="1:4" ht="15.75" customHeight="1" thickBot="1">
      <c r="A14" s="647" t="s">
        <v>664</v>
      </c>
      <c r="B14" s="648" t="s">
        <v>16</v>
      </c>
      <c r="C14" s="649"/>
      <c r="D14" s="650">
        <f>+D15+D16+D17</f>
        <v>0</v>
      </c>
    </row>
    <row r="15" spans="1:4" ht="15.75" customHeight="1">
      <c r="A15" s="646" t="s">
        <v>665</v>
      </c>
      <c r="B15" s="267" t="s">
        <v>17</v>
      </c>
      <c r="C15" s="268"/>
      <c r="D15" s="269"/>
    </row>
    <row r="16" spans="1:4" ht="15.75" customHeight="1">
      <c r="A16" s="274" t="s">
        <v>666</v>
      </c>
      <c r="B16" s="271" t="s">
        <v>18</v>
      </c>
      <c r="C16" s="272"/>
      <c r="D16" s="273"/>
    </row>
    <row r="17" spans="1:4" ht="15.75" customHeight="1" thickBot="1">
      <c r="A17" s="275" t="s">
        <v>667</v>
      </c>
      <c r="B17" s="276" t="s">
        <v>19</v>
      </c>
      <c r="C17" s="277"/>
      <c r="D17" s="278"/>
    </row>
    <row r="18" spans="1:4" ht="15.75" customHeight="1" thickBot="1">
      <c r="A18" s="647" t="s">
        <v>673</v>
      </c>
      <c r="B18" s="648" t="s">
        <v>20</v>
      </c>
      <c r="C18" s="649"/>
      <c r="D18" s="650">
        <f>+D19+D20+D21</f>
        <v>0</v>
      </c>
    </row>
    <row r="19" spans="1:4" ht="15.75" customHeight="1">
      <c r="A19" s="646" t="s">
        <v>668</v>
      </c>
      <c r="B19" s="267" t="s">
        <v>21</v>
      </c>
      <c r="C19" s="268"/>
      <c r="D19" s="269"/>
    </row>
    <row r="20" spans="1:4" ht="15.75" customHeight="1">
      <c r="A20" s="274" t="s">
        <v>669</v>
      </c>
      <c r="B20" s="271" t="s">
        <v>22</v>
      </c>
      <c r="C20" s="272"/>
      <c r="D20" s="273"/>
    </row>
    <row r="21" spans="1:4" ht="15.75" customHeight="1">
      <c r="A21" s="274" t="s">
        <v>670</v>
      </c>
      <c r="B21" s="271" t="s">
        <v>23</v>
      </c>
      <c r="C21" s="272"/>
      <c r="D21" s="273"/>
    </row>
    <row r="22" spans="1:4" ht="15.75" customHeight="1">
      <c r="A22" s="274" t="s">
        <v>671</v>
      </c>
      <c r="B22" s="271" t="s">
        <v>24</v>
      </c>
      <c r="C22" s="272"/>
      <c r="D22" s="273"/>
    </row>
    <row r="23" spans="1:4" ht="15.75" customHeight="1">
      <c r="A23" s="274"/>
      <c r="B23" s="271" t="s">
        <v>25</v>
      </c>
      <c r="C23" s="272"/>
      <c r="D23" s="273"/>
    </row>
    <row r="24" spans="1:4" ht="15.75" customHeight="1">
      <c r="A24" s="274"/>
      <c r="B24" s="271" t="s">
        <v>26</v>
      </c>
      <c r="C24" s="272"/>
      <c r="D24" s="273"/>
    </row>
    <row r="25" spans="1:4" ht="15.75" customHeight="1">
      <c r="A25" s="274"/>
      <c r="B25" s="271" t="s">
        <v>27</v>
      </c>
      <c r="C25" s="272"/>
      <c r="D25" s="273"/>
    </row>
    <row r="26" spans="1:4" ht="15.75" customHeight="1">
      <c r="A26" s="274"/>
      <c r="B26" s="271" t="s">
        <v>28</v>
      </c>
      <c r="C26" s="272"/>
      <c r="D26" s="273"/>
    </row>
    <row r="27" spans="1:4" ht="15.75" customHeight="1">
      <c r="A27" s="274"/>
      <c r="B27" s="271" t="s">
        <v>29</v>
      </c>
      <c r="C27" s="272"/>
      <c r="D27" s="273"/>
    </row>
    <row r="28" spans="1:4" ht="15.75" customHeight="1">
      <c r="A28" s="274"/>
      <c r="B28" s="271" t="s">
        <v>30</v>
      </c>
      <c r="C28" s="272"/>
      <c r="D28" s="273"/>
    </row>
    <row r="29" spans="1:4" ht="15.75" customHeight="1">
      <c r="A29" s="274"/>
      <c r="B29" s="271" t="s">
        <v>31</v>
      </c>
      <c r="C29" s="272"/>
      <c r="D29" s="273"/>
    </row>
    <row r="30" spans="1:4" ht="15.75" customHeight="1">
      <c r="A30" s="274"/>
      <c r="B30" s="271" t="s">
        <v>32</v>
      </c>
      <c r="C30" s="272"/>
      <c r="D30" s="273"/>
    </row>
    <row r="31" spans="1:4" ht="15.75" customHeight="1">
      <c r="A31" s="274"/>
      <c r="B31" s="271" t="s">
        <v>33</v>
      </c>
      <c r="C31" s="272"/>
      <c r="D31" s="273"/>
    </row>
    <row r="32" spans="1:4" ht="15.75" customHeight="1">
      <c r="A32" s="274"/>
      <c r="B32" s="271" t="s">
        <v>34</v>
      </c>
      <c r="C32" s="272"/>
      <c r="D32" s="273"/>
    </row>
    <row r="33" spans="1:4" ht="15.75" customHeight="1">
      <c r="A33" s="274"/>
      <c r="B33" s="271" t="s">
        <v>35</v>
      </c>
      <c r="C33" s="272"/>
      <c r="D33" s="273"/>
    </row>
    <row r="34" spans="1:4" ht="15.75" customHeight="1">
      <c r="A34" s="274"/>
      <c r="B34" s="271" t="s">
        <v>91</v>
      </c>
      <c r="C34" s="272"/>
      <c r="D34" s="273"/>
    </row>
    <row r="35" spans="1:4" ht="15.75" customHeight="1">
      <c r="A35" s="274"/>
      <c r="B35" s="271" t="s">
        <v>185</v>
      </c>
      <c r="C35" s="272"/>
      <c r="D35" s="273"/>
    </row>
    <row r="36" spans="1:4" ht="15.75" customHeight="1">
      <c r="A36" s="274"/>
      <c r="B36" s="271" t="s">
        <v>246</v>
      </c>
      <c r="C36" s="272"/>
      <c r="D36" s="273"/>
    </row>
    <row r="37" spans="1:4" ht="15.75" customHeight="1" thickBot="1">
      <c r="A37" s="275"/>
      <c r="B37" s="276" t="s">
        <v>247</v>
      </c>
      <c r="C37" s="277"/>
      <c r="D37" s="278"/>
    </row>
    <row r="38" spans="1:6" ht="15.75" customHeight="1" thickBot="1">
      <c r="A38" s="798" t="s">
        <v>672</v>
      </c>
      <c r="B38" s="799"/>
      <c r="C38" s="279"/>
      <c r="D38" s="650">
        <f>+D5+D6+D7+D8+D9+D14+D18+D22+D23+D24+D25+D26+D27+D28+D29+D30+D31+D32+D33+D34+D35+D36+D37</f>
        <v>0</v>
      </c>
      <c r="F38" s="280"/>
    </row>
    <row r="39" ht="15.75">
      <c r="A39" s="651" t="s">
        <v>674</v>
      </c>
    </row>
    <row r="40" spans="1:4" ht="15.75">
      <c r="A40" s="244"/>
      <c r="B40" s="245"/>
      <c r="C40" s="800"/>
      <c r="D40" s="800"/>
    </row>
    <row r="41" spans="1:4" ht="15.75">
      <c r="A41" s="244"/>
      <c r="B41" s="245"/>
      <c r="C41" s="246"/>
      <c r="D41" s="246"/>
    </row>
    <row r="42" spans="1:4" ht="15.75">
      <c r="A42" s="245"/>
      <c r="B42" s="245"/>
      <c r="C42" s="800"/>
      <c r="D42" s="800"/>
    </row>
    <row r="43" spans="1:2" ht="15.75">
      <c r="A43" s="261"/>
      <c r="B43" s="261"/>
    </row>
    <row r="44" spans="1:3" ht="15.75">
      <c r="A44" s="261"/>
      <c r="B44" s="261"/>
      <c r="C44" s="261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……/2016. (……)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I16" sqref="I16"/>
    </sheetView>
  </sheetViews>
  <sheetFormatPr defaultColWidth="12.00390625" defaultRowHeight="12.75"/>
  <cols>
    <col min="1" max="1" width="56.125" style="240" customWidth="1"/>
    <col min="2" max="2" width="6.875" style="240" customWidth="1"/>
    <col min="3" max="3" width="17.125" style="240" customWidth="1"/>
    <col min="4" max="4" width="19.125" style="240" customWidth="1"/>
    <col min="5" max="16384" width="12.00390625" style="240" customWidth="1"/>
  </cols>
  <sheetData>
    <row r="1" spans="1:4" ht="48.75" customHeight="1">
      <c r="A1" s="801" t="e">
        <f>+CONCATENATE("VAGYONKIMUTATÁS",CHAR(10),"a függő követelésekről éa kötelezettségekről, a biztos (jövőbeni) követelésekről",CHAR(10),LEFT(#REF!,4),".")</f>
        <v>#REF!</v>
      </c>
      <c r="B1" s="802"/>
      <c r="C1" s="802"/>
      <c r="D1" s="802"/>
    </row>
    <row r="2" ht="16.5" thickBot="1"/>
    <row r="3" spans="1:4" ht="64.5" thickBot="1">
      <c r="A3" s="652" t="s">
        <v>52</v>
      </c>
      <c r="B3" s="356" t="s">
        <v>250</v>
      </c>
      <c r="C3" s="653" t="s">
        <v>675</v>
      </c>
      <c r="D3" s="654" t="s">
        <v>297</v>
      </c>
    </row>
    <row r="4" spans="1:4" ht="16.5" thickBot="1">
      <c r="A4" s="281" t="s">
        <v>418</v>
      </c>
      <c r="B4" s="282" t="s">
        <v>419</v>
      </c>
      <c r="C4" s="282" t="s">
        <v>420</v>
      </c>
      <c r="D4" s="283" t="s">
        <v>421</v>
      </c>
    </row>
    <row r="5" spans="1:4" ht="15.75" customHeight="1">
      <c r="A5" s="270" t="s">
        <v>676</v>
      </c>
      <c r="B5" s="267" t="s">
        <v>7</v>
      </c>
      <c r="C5" s="268"/>
      <c r="D5" s="269"/>
    </row>
    <row r="6" spans="1:4" ht="15.75" customHeight="1">
      <c r="A6" s="270" t="s">
        <v>677</v>
      </c>
      <c r="B6" s="271" t="s">
        <v>8</v>
      </c>
      <c r="C6" s="272"/>
      <c r="D6" s="273"/>
    </row>
    <row r="7" spans="1:4" ht="15.75" customHeight="1" thickBot="1">
      <c r="A7" s="655" t="s">
        <v>678</v>
      </c>
      <c r="B7" s="276" t="s">
        <v>9</v>
      </c>
      <c r="C7" s="277"/>
      <c r="D7" s="278"/>
    </row>
    <row r="8" spans="1:4" ht="15.75" customHeight="1" thickBot="1">
      <c r="A8" s="647" t="s">
        <v>679</v>
      </c>
      <c r="B8" s="648" t="s">
        <v>10</v>
      </c>
      <c r="C8" s="649"/>
      <c r="D8" s="650">
        <f>+D5+D6+D7</f>
        <v>0</v>
      </c>
    </row>
    <row r="9" spans="1:4" ht="15.75" customHeight="1">
      <c r="A9" s="266" t="s">
        <v>680</v>
      </c>
      <c r="B9" s="267" t="s">
        <v>11</v>
      </c>
      <c r="C9" s="268"/>
      <c r="D9" s="269"/>
    </row>
    <row r="10" spans="1:4" ht="15.75" customHeight="1">
      <c r="A10" s="270" t="s">
        <v>681</v>
      </c>
      <c r="B10" s="271" t="s">
        <v>12</v>
      </c>
      <c r="C10" s="272"/>
      <c r="D10" s="273"/>
    </row>
    <row r="11" spans="1:4" ht="15.75" customHeight="1">
      <c r="A11" s="270" t="s">
        <v>682</v>
      </c>
      <c r="B11" s="271" t="s">
        <v>13</v>
      </c>
      <c r="C11" s="272"/>
      <c r="D11" s="273"/>
    </row>
    <row r="12" spans="1:4" ht="15.75" customHeight="1">
      <c r="A12" s="270" t="s">
        <v>683</v>
      </c>
      <c r="B12" s="271" t="s">
        <v>14</v>
      </c>
      <c r="C12" s="272"/>
      <c r="D12" s="273"/>
    </row>
    <row r="13" spans="1:4" ht="15.75" customHeight="1" thickBot="1">
      <c r="A13" s="655" t="s">
        <v>684</v>
      </c>
      <c r="B13" s="276" t="s">
        <v>15</v>
      </c>
      <c r="C13" s="277"/>
      <c r="D13" s="278"/>
    </row>
    <row r="14" spans="1:4" ht="15.75" customHeight="1" thickBot="1">
      <c r="A14" s="647" t="s">
        <v>685</v>
      </c>
      <c r="B14" s="648" t="s">
        <v>16</v>
      </c>
      <c r="C14" s="656"/>
      <c r="D14" s="650">
        <f>+D9+D10+D11+D12+D13</f>
        <v>0</v>
      </c>
    </row>
    <row r="15" spans="1:4" ht="15.75" customHeight="1">
      <c r="A15" s="266"/>
      <c r="B15" s="267" t="s">
        <v>17</v>
      </c>
      <c r="C15" s="268"/>
      <c r="D15" s="269"/>
    </row>
    <row r="16" spans="1:4" ht="15.75" customHeight="1">
      <c r="A16" s="270"/>
      <c r="B16" s="271" t="s">
        <v>18</v>
      </c>
      <c r="C16" s="272"/>
      <c r="D16" s="273"/>
    </row>
    <row r="17" spans="1:4" ht="15.75" customHeight="1">
      <c r="A17" s="270"/>
      <c r="B17" s="271" t="s">
        <v>19</v>
      </c>
      <c r="C17" s="272"/>
      <c r="D17" s="273"/>
    </row>
    <row r="18" spans="1:4" ht="15.75" customHeight="1">
      <c r="A18" s="270"/>
      <c r="B18" s="271" t="s">
        <v>20</v>
      </c>
      <c r="C18" s="272"/>
      <c r="D18" s="273"/>
    </row>
    <row r="19" spans="1:4" ht="15.75" customHeight="1">
      <c r="A19" s="270"/>
      <c r="B19" s="271" t="s">
        <v>21</v>
      </c>
      <c r="C19" s="272"/>
      <c r="D19" s="273"/>
    </row>
    <row r="20" spans="1:4" ht="15.75" customHeight="1">
      <c r="A20" s="270"/>
      <c r="B20" s="271" t="s">
        <v>22</v>
      </c>
      <c r="C20" s="272"/>
      <c r="D20" s="273"/>
    </row>
    <row r="21" spans="1:4" ht="15.75" customHeight="1">
      <c r="A21" s="270"/>
      <c r="B21" s="271" t="s">
        <v>23</v>
      </c>
      <c r="C21" s="272"/>
      <c r="D21" s="273"/>
    </row>
    <row r="22" spans="1:4" ht="15.75" customHeight="1">
      <c r="A22" s="270"/>
      <c r="B22" s="271" t="s">
        <v>24</v>
      </c>
      <c r="C22" s="272"/>
      <c r="D22" s="273"/>
    </row>
    <row r="23" spans="1:4" ht="15.75" customHeight="1">
      <c r="A23" s="270"/>
      <c r="B23" s="271" t="s">
        <v>25</v>
      </c>
      <c r="C23" s="272"/>
      <c r="D23" s="273"/>
    </row>
    <row r="24" spans="1:4" ht="15.75" customHeight="1">
      <c r="A24" s="270"/>
      <c r="B24" s="271" t="s">
        <v>26</v>
      </c>
      <c r="C24" s="272"/>
      <c r="D24" s="273"/>
    </row>
    <row r="25" spans="1:4" ht="15.75" customHeight="1">
      <c r="A25" s="270"/>
      <c r="B25" s="271" t="s">
        <v>27</v>
      </c>
      <c r="C25" s="272"/>
      <c r="D25" s="273"/>
    </row>
    <row r="26" spans="1:4" ht="15.75" customHeight="1">
      <c r="A26" s="270"/>
      <c r="B26" s="271" t="s">
        <v>28</v>
      </c>
      <c r="C26" s="272"/>
      <c r="D26" s="273"/>
    </row>
    <row r="27" spans="1:4" ht="15.75" customHeight="1">
      <c r="A27" s="270"/>
      <c r="B27" s="271" t="s">
        <v>29</v>
      </c>
      <c r="C27" s="272"/>
      <c r="D27" s="273"/>
    </row>
    <row r="28" spans="1:4" ht="15.75" customHeight="1">
      <c r="A28" s="270"/>
      <c r="B28" s="271" t="s">
        <v>30</v>
      </c>
      <c r="C28" s="272"/>
      <c r="D28" s="273"/>
    </row>
    <row r="29" spans="1:4" ht="15.75" customHeight="1">
      <c r="A29" s="270"/>
      <c r="B29" s="271" t="s">
        <v>31</v>
      </c>
      <c r="C29" s="272"/>
      <c r="D29" s="273"/>
    </row>
    <row r="30" spans="1:4" ht="15.75" customHeight="1">
      <c r="A30" s="270"/>
      <c r="B30" s="271" t="s">
        <v>32</v>
      </c>
      <c r="C30" s="272"/>
      <c r="D30" s="273"/>
    </row>
    <row r="31" spans="1:4" ht="15.75" customHeight="1">
      <c r="A31" s="270"/>
      <c r="B31" s="271" t="s">
        <v>33</v>
      </c>
      <c r="C31" s="272"/>
      <c r="D31" s="273"/>
    </row>
    <row r="32" spans="1:4" ht="15.75" customHeight="1">
      <c r="A32" s="270"/>
      <c r="B32" s="271" t="s">
        <v>34</v>
      </c>
      <c r="C32" s="272"/>
      <c r="D32" s="273"/>
    </row>
    <row r="33" spans="1:4" ht="15.75" customHeight="1">
      <c r="A33" s="270"/>
      <c r="B33" s="271" t="s">
        <v>35</v>
      </c>
      <c r="C33" s="272"/>
      <c r="D33" s="273"/>
    </row>
    <row r="34" spans="1:4" ht="15.75" customHeight="1">
      <c r="A34" s="270"/>
      <c r="B34" s="271" t="s">
        <v>91</v>
      </c>
      <c r="C34" s="272"/>
      <c r="D34" s="273"/>
    </row>
    <row r="35" spans="1:4" ht="15.75" customHeight="1">
      <c r="A35" s="270"/>
      <c r="B35" s="271" t="s">
        <v>185</v>
      </c>
      <c r="C35" s="272"/>
      <c r="D35" s="273"/>
    </row>
    <row r="36" spans="1:4" ht="15.75" customHeight="1">
      <c r="A36" s="270"/>
      <c r="B36" s="271" t="s">
        <v>246</v>
      </c>
      <c r="C36" s="272"/>
      <c r="D36" s="273"/>
    </row>
    <row r="37" spans="1:4" ht="15.75" customHeight="1" thickBot="1">
      <c r="A37" s="284"/>
      <c r="B37" s="285" t="s">
        <v>247</v>
      </c>
      <c r="C37" s="286"/>
      <c r="D37" s="287"/>
    </row>
    <row r="38" spans="1:6" ht="15.75" customHeight="1" thickBot="1">
      <c r="A38" s="803" t="s">
        <v>686</v>
      </c>
      <c r="B38" s="804"/>
      <c r="C38" s="279"/>
      <c r="D38" s="650">
        <f>+D8+D14+SUM(D15:D37)</f>
        <v>0</v>
      </c>
      <c r="F38" s="288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……/2016. (……)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9.375" style="316" customWidth="1"/>
    <col min="2" max="2" width="58.375" style="316" customWidth="1"/>
    <col min="3" max="5" width="25.00390625" style="316" customWidth="1"/>
    <col min="6" max="6" width="5.50390625" style="316" customWidth="1"/>
    <col min="7" max="16384" width="9.375" style="316" customWidth="1"/>
  </cols>
  <sheetData>
    <row r="1" spans="1:6" ht="12.75">
      <c r="A1" s="317"/>
      <c r="F1" s="808" t="s">
        <v>727</v>
      </c>
    </row>
    <row r="2" spans="1:6" ht="33" customHeight="1">
      <c r="A2" s="805" t="s">
        <v>733</v>
      </c>
      <c r="B2" s="805"/>
      <c r="C2" s="805"/>
      <c r="D2" s="805"/>
      <c r="E2" s="805"/>
      <c r="F2" s="808"/>
    </row>
    <row r="3" spans="1:6" ht="16.5" thickBot="1">
      <c r="A3" s="318"/>
      <c r="F3" s="808"/>
    </row>
    <row r="4" spans="1:6" ht="79.5" thickBot="1">
      <c r="A4" s="319" t="s">
        <v>250</v>
      </c>
      <c r="B4" s="320" t="s">
        <v>298</v>
      </c>
      <c r="C4" s="320" t="s">
        <v>299</v>
      </c>
      <c r="D4" s="320" t="s">
        <v>300</v>
      </c>
      <c r="E4" s="321" t="s">
        <v>301</v>
      </c>
      <c r="F4" s="808"/>
    </row>
    <row r="5" spans="1:6" ht="15.75">
      <c r="A5" s="322" t="s">
        <v>7</v>
      </c>
      <c r="B5" s="326"/>
      <c r="C5" s="329"/>
      <c r="D5" s="332"/>
      <c r="E5" s="336"/>
      <c r="F5" s="808"/>
    </row>
    <row r="6" spans="1:6" ht="15.75">
      <c r="A6" s="323" t="s">
        <v>8</v>
      </c>
      <c r="B6" s="327"/>
      <c r="C6" s="330"/>
      <c r="D6" s="333"/>
      <c r="E6" s="337"/>
      <c r="F6" s="808"/>
    </row>
    <row r="7" spans="1:6" ht="15.75">
      <c r="A7" s="323" t="s">
        <v>9</v>
      </c>
      <c r="B7" s="327"/>
      <c r="C7" s="330"/>
      <c r="D7" s="333"/>
      <c r="E7" s="337"/>
      <c r="F7" s="808"/>
    </row>
    <row r="8" spans="1:6" ht="15.75">
      <c r="A8" s="323" t="s">
        <v>10</v>
      </c>
      <c r="B8" s="327"/>
      <c r="C8" s="330"/>
      <c r="D8" s="333"/>
      <c r="E8" s="337"/>
      <c r="F8" s="808"/>
    </row>
    <row r="9" spans="1:6" ht="15.75">
      <c r="A9" s="323" t="s">
        <v>11</v>
      </c>
      <c r="B9" s="327"/>
      <c r="C9" s="330"/>
      <c r="D9" s="333"/>
      <c r="E9" s="337"/>
      <c r="F9" s="808"/>
    </row>
    <row r="10" spans="1:6" ht="15.75">
      <c r="A10" s="323" t="s">
        <v>12</v>
      </c>
      <c r="B10" s="327"/>
      <c r="C10" s="330"/>
      <c r="D10" s="333"/>
      <c r="E10" s="337"/>
      <c r="F10" s="808"/>
    </row>
    <row r="11" spans="1:6" ht="15.75">
      <c r="A11" s="323" t="s">
        <v>13</v>
      </c>
      <c r="B11" s="327"/>
      <c r="C11" s="330"/>
      <c r="D11" s="333"/>
      <c r="E11" s="337"/>
      <c r="F11" s="808"/>
    </row>
    <row r="12" spans="1:6" ht="15.75">
      <c r="A12" s="323" t="s">
        <v>14</v>
      </c>
      <c r="B12" s="327"/>
      <c r="C12" s="330"/>
      <c r="D12" s="333"/>
      <c r="E12" s="337"/>
      <c r="F12" s="808"/>
    </row>
    <row r="13" spans="1:6" ht="15.75">
      <c r="A13" s="323" t="s">
        <v>15</v>
      </c>
      <c r="B13" s="327"/>
      <c r="C13" s="330"/>
      <c r="D13" s="333"/>
      <c r="E13" s="337"/>
      <c r="F13" s="808"/>
    </row>
    <row r="14" spans="1:6" ht="15.75">
      <c r="A14" s="323" t="s">
        <v>16</v>
      </c>
      <c r="B14" s="327"/>
      <c r="C14" s="330"/>
      <c r="D14" s="333"/>
      <c r="E14" s="337"/>
      <c r="F14" s="808"/>
    </row>
    <row r="15" spans="1:6" ht="15.75">
      <c r="A15" s="323" t="s">
        <v>17</v>
      </c>
      <c r="B15" s="327"/>
      <c r="C15" s="330"/>
      <c r="D15" s="333"/>
      <c r="E15" s="337"/>
      <c r="F15" s="808"/>
    </row>
    <row r="16" spans="1:6" ht="15.75">
      <c r="A16" s="323" t="s">
        <v>18</v>
      </c>
      <c r="B16" s="327"/>
      <c r="C16" s="330"/>
      <c r="D16" s="333"/>
      <c r="E16" s="337"/>
      <c r="F16" s="808"/>
    </row>
    <row r="17" spans="1:6" ht="15.75">
      <c r="A17" s="323" t="s">
        <v>19</v>
      </c>
      <c r="B17" s="327"/>
      <c r="C17" s="330"/>
      <c r="D17" s="333"/>
      <c r="E17" s="337"/>
      <c r="F17" s="808"/>
    </row>
    <row r="18" spans="1:6" ht="15.75">
      <c r="A18" s="323" t="s">
        <v>20</v>
      </c>
      <c r="B18" s="327"/>
      <c r="C18" s="330"/>
      <c r="D18" s="333"/>
      <c r="E18" s="337"/>
      <c r="F18" s="808"/>
    </row>
    <row r="19" spans="1:6" ht="15.75">
      <c r="A19" s="323" t="s">
        <v>21</v>
      </c>
      <c r="B19" s="327"/>
      <c r="C19" s="330"/>
      <c r="D19" s="333"/>
      <c r="E19" s="337"/>
      <c r="F19" s="808"/>
    </row>
    <row r="20" spans="1:6" ht="15.75">
      <c r="A20" s="323" t="s">
        <v>22</v>
      </c>
      <c r="B20" s="327"/>
      <c r="C20" s="330"/>
      <c r="D20" s="333"/>
      <c r="E20" s="337"/>
      <c r="F20" s="808"/>
    </row>
    <row r="21" spans="1:6" ht="16.5" thickBot="1">
      <c r="A21" s="324" t="s">
        <v>23</v>
      </c>
      <c r="B21" s="328"/>
      <c r="C21" s="331"/>
      <c r="D21" s="334"/>
      <c r="E21" s="338"/>
      <c r="F21" s="808"/>
    </row>
    <row r="22" spans="1:6" ht="16.5" thickBot="1">
      <c r="A22" s="806" t="s">
        <v>302</v>
      </c>
      <c r="B22" s="807"/>
      <c r="C22" s="325"/>
      <c r="D22" s="335">
        <f>IF(SUM(D5:D21)=0,"",SUM(D5:D21))</f>
      </c>
      <c r="E22" s="339">
        <f>IF(SUM(E5:E21)=0,"",SUM(E5:E21))</f>
      </c>
      <c r="F22" s="808"/>
    </row>
    <row r="23" ht="15.75">
      <c r="A23" s="318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3">
      <selection activeCell="B18" sqref="B18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66" t="s">
        <v>4</v>
      </c>
      <c r="B1" s="666"/>
      <c r="C1" s="666"/>
      <c r="D1" s="666"/>
      <c r="E1" s="666"/>
    </row>
    <row r="2" spans="1:5" ht="15.75" customHeight="1" thickBot="1">
      <c r="A2" s="46" t="s">
        <v>110</v>
      </c>
      <c r="B2" s="46"/>
      <c r="C2" s="408"/>
      <c r="D2" s="408"/>
      <c r="E2" s="408" t="s">
        <v>154</v>
      </c>
    </row>
    <row r="3" spans="1:5" ht="15.75" customHeight="1">
      <c r="A3" s="667" t="s">
        <v>59</v>
      </c>
      <c r="B3" s="669" t="s">
        <v>6</v>
      </c>
      <c r="C3" s="671" t="e">
        <f>+'1.1.sz.mell.'!C3:E3</f>
        <v>#REF!</v>
      </c>
      <c r="D3" s="671"/>
      <c r="E3" s="672"/>
    </row>
    <row r="4" spans="1:5" ht="37.5" customHeight="1" thickBot="1">
      <c r="A4" s="668"/>
      <c r="B4" s="670"/>
      <c r="C4" s="48" t="s">
        <v>176</v>
      </c>
      <c r="D4" s="48" t="s">
        <v>181</v>
      </c>
      <c r="E4" s="49" t="s">
        <v>182</v>
      </c>
    </row>
    <row r="5" spans="1:5" s="422" customFormat="1" ht="12" customHeight="1" thickBot="1">
      <c r="A5" s="386" t="s">
        <v>418</v>
      </c>
      <c r="B5" s="387" t="s">
        <v>419</v>
      </c>
      <c r="C5" s="387" t="s">
        <v>420</v>
      </c>
      <c r="D5" s="387" t="s">
        <v>421</v>
      </c>
      <c r="E5" s="433" t="s">
        <v>422</v>
      </c>
    </row>
    <row r="6" spans="1:5" s="423" customFormat="1" ht="12" customHeight="1" thickBot="1">
      <c r="A6" s="381" t="s">
        <v>7</v>
      </c>
      <c r="B6" s="382" t="s">
        <v>310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71</v>
      </c>
      <c r="B7" s="424" t="s">
        <v>311</v>
      </c>
      <c r="C7" s="415"/>
      <c r="D7" s="415"/>
      <c r="E7" s="398"/>
    </row>
    <row r="8" spans="1:5" s="423" customFormat="1" ht="12" customHeight="1">
      <c r="A8" s="375" t="s">
        <v>72</v>
      </c>
      <c r="B8" s="425" t="s">
        <v>312</v>
      </c>
      <c r="C8" s="414"/>
      <c r="D8" s="414"/>
      <c r="E8" s="397"/>
    </row>
    <row r="9" spans="1:5" s="423" customFormat="1" ht="12" customHeight="1">
      <c r="A9" s="375" t="s">
        <v>73</v>
      </c>
      <c r="B9" s="425" t="s">
        <v>313</v>
      </c>
      <c r="C9" s="414"/>
      <c r="D9" s="414"/>
      <c r="E9" s="397"/>
    </row>
    <row r="10" spans="1:5" s="423" customFormat="1" ht="12" customHeight="1">
      <c r="A10" s="375" t="s">
        <v>74</v>
      </c>
      <c r="B10" s="425" t="s">
        <v>314</v>
      </c>
      <c r="C10" s="414"/>
      <c r="D10" s="414"/>
      <c r="E10" s="397"/>
    </row>
    <row r="11" spans="1:5" s="423" customFormat="1" ht="12" customHeight="1">
      <c r="A11" s="375" t="s">
        <v>107</v>
      </c>
      <c r="B11" s="425" t="s">
        <v>315</v>
      </c>
      <c r="C11" s="414"/>
      <c r="D11" s="414"/>
      <c r="E11" s="397"/>
    </row>
    <row r="12" spans="1:5" s="423" customFormat="1" ht="12" customHeight="1" thickBot="1">
      <c r="A12" s="377" t="s">
        <v>75</v>
      </c>
      <c r="B12" s="426" t="s">
        <v>316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317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77</v>
      </c>
      <c r="B14" s="424" t="s">
        <v>318</v>
      </c>
      <c r="C14" s="415"/>
      <c r="D14" s="415"/>
      <c r="E14" s="398"/>
    </row>
    <row r="15" spans="1:5" s="423" customFormat="1" ht="12" customHeight="1">
      <c r="A15" s="375" t="s">
        <v>78</v>
      </c>
      <c r="B15" s="425" t="s">
        <v>319</v>
      </c>
      <c r="C15" s="414"/>
      <c r="D15" s="414"/>
      <c r="E15" s="397"/>
    </row>
    <row r="16" spans="1:5" s="423" customFormat="1" ht="12" customHeight="1">
      <c r="A16" s="375" t="s">
        <v>79</v>
      </c>
      <c r="B16" s="425" t="s">
        <v>320</v>
      </c>
      <c r="C16" s="414"/>
      <c r="D16" s="414"/>
      <c r="E16" s="397"/>
    </row>
    <row r="17" spans="1:5" s="423" customFormat="1" ht="12" customHeight="1">
      <c r="A17" s="375" t="s">
        <v>80</v>
      </c>
      <c r="B17" s="425" t="s">
        <v>321</v>
      </c>
      <c r="C17" s="414"/>
      <c r="D17" s="414"/>
      <c r="E17" s="397"/>
    </row>
    <row r="18" spans="1:5" s="423" customFormat="1" ht="12" customHeight="1">
      <c r="A18" s="375" t="s">
        <v>81</v>
      </c>
      <c r="B18" s="425" t="s">
        <v>322</v>
      </c>
      <c r="C18" s="414"/>
      <c r="D18" s="414"/>
      <c r="E18" s="397"/>
    </row>
    <row r="19" spans="1:5" s="423" customFormat="1" ht="12" customHeight="1" thickBot="1">
      <c r="A19" s="377" t="s">
        <v>88</v>
      </c>
      <c r="B19" s="426" t="s">
        <v>323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324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60</v>
      </c>
      <c r="B21" s="424" t="s">
        <v>325</v>
      </c>
      <c r="C21" s="415"/>
      <c r="D21" s="415"/>
      <c r="E21" s="398"/>
    </row>
    <row r="22" spans="1:5" s="423" customFormat="1" ht="12" customHeight="1">
      <c r="A22" s="375" t="s">
        <v>61</v>
      </c>
      <c r="B22" s="425" t="s">
        <v>326</v>
      </c>
      <c r="C22" s="414"/>
      <c r="D22" s="414"/>
      <c r="E22" s="397"/>
    </row>
    <row r="23" spans="1:5" s="423" customFormat="1" ht="12" customHeight="1">
      <c r="A23" s="375" t="s">
        <v>62</v>
      </c>
      <c r="B23" s="425" t="s">
        <v>327</v>
      </c>
      <c r="C23" s="414"/>
      <c r="D23" s="414"/>
      <c r="E23" s="397"/>
    </row>
    <row r="24" spans="1:5" s="423" customFormat="1" ht="12" customHeight="1">
      <c r="A24" s="375" t="s">
        <v>63</v>
      </c>
      <c r="B24" s="425" t="s">
        <v>328</v>
      </c>
      <c r="C24" s="414"/>
      <c r="D24" s="414"/>
      <c r="E24" s="397"/>
    </row>
    <row r="25" spans="1:5" s="423" customFormat="1" ht="12" customHeight="1">
      <c r="A25" s="375" t="s">
        <v>119</v>
      </c>
      <c r="B25" s="425" t="s">
        <v>329</v>
      </c>
      <c r="C25" s="414"/>
      <c r="D25" s="414"/>
      <c r="E25" s="397"/>
    </row>
    <row r="26" spans="1:5" s="423" customFormat="1" ht="12" customHeight="1" thickBot="1">
      <c r="A26" s="377" t="s">
        <v>120</v>
      </c>
      <c r="B26" s="426" t="s">
        <v>330</v>
      </c>
      <c r="C26" s="416"/>
      <c r="D26" s="416"/>
      <c r="E26" s="399"/>
    </row>
    <row r="27" spans="1:5" s="423" customFormat="1" ht="12" customHeight="1" thickBot="1">
      <c r="A27" s="381" t="s">
        <v>121</v>
      </c>
      <c r="B27" s="382" t="s">
        <v>690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331</v>
      </c>
      <c r="B28" s="424" t="s">
        <v>694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332</v>
      </c>
      <c r="B29" s="425" t="s">
        <v>695</v>
      </c>
      <c r="C29" s="414"/>
      <c r="D29" s="414"/>
      <c r="E29" s="397"/>
    </row>
    <row r="30" spans="1:5" s="423" customFormat="1" ht="12" customHeight="1">
      <c r="A30" s="375" t="s">
        <v>333</v>
      </c>
      <c r="B30" s="425" t="s">
        <v>696</v>
      </c>
      <c r="C30" s="414"/>
      <c r="D30" s="414"/>
      <c r="E30" s="397"/>
    </row>
    <row r="31" spans="1:5" s="423" customFormat="1" ht="12" customHeight="1">
      <c r="A31" s="375" t="s">
        <v>691</v>
      </c>
      <c r="B31" s="425" t="s">
        <v>697</v>
      </c>
      <c r="C31" s="414"/>
      <c r="D31" s="414"/>
      <c r="E31" s="397"/>
    </row>
    <row r="32" spans="1:5" s="423" customFormat="1" ht="12" customHeight="1">
      <c r="A32" s="375" t="s">
        <v>692</v>
      </c>
      <c r="B32" s="425" t="s">
        <v>334</v>
      </c>
      <c r="C32" s="414"/>
      <c r="D32" s="414"/>
      <c r="E32" s="397"/>
    </row>
    <row r="33" spans="1:5" s="423" customFormat="1" ht="12" customHeight="1" thickBot="1">
      <c r="A33" s="377" t="s">
        <v>693</v>
      </c>
      <c r="B33" s="405" t="s">
        <v>335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336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64</v>
      </c>
      <c r="B35" s="424" t="s">
        <v>337</v>
      </c>
      <c r="C35" s="415"/>
      <c r="D35" s="415"/>
      <c r="E35" s="398"/>
    </row>
    <row r="36" spans="1:5" s="423" customFormat="1" ht="12" customHeight="1">
      <c r="A36" s="375" t="s">
        <v>65</v>
      </c>
      <c r="B36" s="425" t="s">
        <v>338</v>
      </c>
      <c r="C36" s="414"/>
      <c r="D36" s="414"/>
      <c r="E36" s="397"/>
    </row>
    <row r="37" spans="1:5" s="423" customFormat="1" ht="12" customHeight="1">
      <c r="A37" s="375" t="s">
        <v>66</v>
      </c>
      <c r="B37" s="425" t="s">
        <v>339</v>
      </c>
      <c r="C37" s="414"/>
      <c r="D37" s="414"/>
      <c r="E37" s="397"/>
    </row>
    <row r="38" spans="1:5" s="423" customFormat="1" ht="12" customHeight="1">
      <c r="A38" s="375" t="s">
        <v>123</v>
      </c>
      <c r="B38" s="425" t="s">
        <v>340</v>
      </c>
      <c r="C38" s="414"/>
      <c r="D38" s="414"/>
      <c r="E38" s="397"/>
    </row>
    <row r="39" spans="1:5" s="423" customFormat="1" ht="12" customHeight="1">
      <c r="A39" s="375" t="s">
        <v>124</v>
      </c>
      <c r="B39" s="425" t="s">
        <v>341</v>
      </c>
      <c r="C39" s="414"/>
      <c r="D39" s="414"/>
      <c r="E39" s="397"/>
    </row>
    <row r="40" spans="1:5" s="423" customFormat="1" ht="12" customHeight="1">
      <c r="A40" s="375" t="s">
        <v>125</v>
      </c>
      <c r="B40" s="425" t="s">
        <v>342</v>
      </c>
      <c r="C40" s="414"/>
      <c r="D40" s="414"/>
      <c r="E40" s="397"/>
    </row>
    <row r="41" spans="1:5" s="423" customFormat="1" ht="12" customHeight="1">
      <c r="A41" s="375" t="s">
        <v>126</v>
      </c>
      <c r="B41" s="425" t="s">
        <v>343</v>
      </c>
      <c r="C41" s="414"/>
      <c r="D41" s="414"/>
      <c r="E41" s="397"/>
    </row>
    <row r="42" spans="1:5" s="423" customFormat="1" ht="12" customHeight="1">
      <c r="A42" s="375" t="s">
        <v>127</v>
      </c>
      <c r="B42" s="425" t="s">
        <v>344</v>
      </c>
      <c r="C42" s="414"/>
      <c r="D42" s="414"/>
      <c r="E42" s="397"/>
    </row>
    <row r="43" spans="1:5" s="423" customFormat="1" ht="12" customHeight="1">
      <c r="A43" s="375" t="s">
        <v>345</v>
      </c>
      <c r="B43" s="425" t="s">
        <v>346</v>
      </c>
      <c r="C43" s="417"/>
      <c r="D43" s="417"/>
      <c r="E43" s="400"/>
    </row>
    <row r="44" spans="1:5" s="423" customFormat="1" ht="12" customHeight="1" thickBot="1">
      <c r="A44" s="377" t="s">
        <v>347</v>
      </c>
      <c r="B44" s="426" t="s">
        <v>348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349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67</v>
      </c>
      <c r="B46" s="424" t="s">
        <v>350</v>
      </c>
      <c r="C46" s="434"/>
      <c r="D46" s="434"/>
      <c r="E46" s="402"/>
    </row>
    <row r="47" spans="1:5" s="423" customFormat="1" ht="12" customHeight="1">
      <c r="A47" s="375" t="s">
        <v>68</v>
      </c>
      <c r="B47" s="425" t="s">
        <v>351</v>
      </c>
      <c r="C47" s="417"/>
      <c r="D47" s="417"/>
      <c r="E47" s="400"/>
    </row>
    <row r="48" spans="1:5" s="423" customFormat="1" ht="12" customHeight="1">
      <c r="A48" s="375" t="s">
        <v>352</v>
      </c>
      <c r="B48" s="425" t="s">
        <v>353</v>
      </c>
      <c r="C48" s="417"/>
      <c r="D48" s="417"/>
      <c r="E48" s="400"/>
    </row>
    <row r="49" spans="1:5" s="423" customFormat="1" ht="12" customHeight="1">
      <c r="A49" s="375" t="s">
        <v>354</v>
      </c>
      <c r="B49" s="425" t="s">
        <v>355</v>
      </c>
      <c r="C49" s="417"/>
      <c r="D49" s="417"/>
      <c r="E49" s="400"/>
    </row>
    <row r="50" spans="1:5" s="423" customFormat="1" ht="12" customHeight="1" thickBot="1">
      <c r="A50" s="377" t="s">
        <v>356</v>
      </c>
      <c r="B50" s="426" t="s">
        <v>357</v>
      </c>
      <c r="C50" s="418"/>
      <c r="D50" s="418"/>
      <c r="E50" s="401"/>
    </row>
    <row r="51" spans="1:5" s="423" customFormat="1" ht="17.25" customHeight="1" thickBot="1">
      <c r="A51" s="381" t="s">
        <v>128</v>
      </c>
      <c r="B51" s="382" t="s">
        <v>358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69</v>
      </c>
      <c r="B52" s="424" t="s">
        <v>359</v>
      </c>
      <c r="C52" s="415"/>
      <c r="D52" s="415"/>
      <c r="E52" s="398"/>
    </row>
    <row r="53" spans="1:5" s="423" customFormat="1" ht="12" customHeight="1">
      <c r="A53" s="375" t="s">
        <v>70</v>
      </c>
      <c r="B53" s="425" t="s">
        <v>360</v>
      </c>
      <c r="C53" s="414"/>
      <c r="D53" s="414"/>
      <c r="E53" s="397"/>
    </row>
    <row r="54" spans="1:5" s="423" customFormat="1" ht="12" customHeight="1">
      <c r="A54" s="375" t="s">
        <v>361</v>
      </c>
      <c r="B54" s="425" t="s">
        <v>362</v>
      </c>
      <c r="C54" s="414"/>
      <c r="D54" s="414"/>
      <c r="E54" s="397"/>
    </row>
    <row r="55" spans="1:5" s="423" customFormat="1" ht="12" customHeight="1" thickBot="1">
      <c r="A55" s="377" t="s">
        <v>363</v>
      </c>
      <c r="B55" s="426" t="s">
        <v>364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365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129</v>
      </c>
      <c r="B57" s="424" t="s">
        <v>366</v>
      </c>
      <c r="C57" s="417"/>
      <c r="D57" s="417"/>
      <c r="E57" s="400"/>
    </row>
    <row r="58" spans="1:5" s="423" customFormat="1" ht="12" customHeight="1">
      <c r="A58" s="375" t="s">
        <v>130</v>
      </c>
      <c r="B58" s="425" t="s">
        <v>367</v>
      </c>
      <c r="C58" s="417"/>
      <c r="D58" s="417"/>
      <c r="E58" s="400"/>
    </row>
    <row r="59" spans="1:5" s="423" customFormat="1" ht="12" customHeight="1">
      <c r="A59" s="375" t="s">
        <v>155</v>
      </c>
      <c r="B59" s="425" t="s">
        <v>368</v>
      </c>
      <c r="C59" s="417"/>
      <c r="D59" s="417"/>
      <c r="E59" s="400"/>
    </row>
    <row r="60" spans="1:5" s="423" customFormat="1" ht="12" customHeight="1" thickBot="1">
      <c r="A60" s="377" t="s">
        <v>369</v>
      </c>
      <c r="B60" s="426" t="s">
        <v>370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371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372</v>
      </c>
      <c r="B62" s="403" t="s">
        <v>373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374</v>
      </c>
      <c r="B63" s="424" t="s">
        <v>375</v>
      </c>
      <c r="C63" s="417"/>
      <c r="D63" s="417"/>
      <c r="E63" s="400"/>
    </row>
    <row r="64" spans="1:5" s="423" customFormat="1" ht="12" customHeight="1">
      <c r="A64" s="375" t="s">
        <v>376</v>
      </c>
      <c r="B64" s="425" t="s">
        <v>377</v>
      </c>
      <c r="C64" s="417"/>
      <c r="D64" s="417"/>
      <c r="E64" s="400"/>
    </row>
    <row r="65" spans="1:5" s="423" customFormat="1" ht="12" customHeight="1" thickBot="1">
      <c r="A65" s="377" t="s">
        <v>378</v>
      </c>
      <c r="B65" s="361" t="s">
        <v>423</v>
      </c>
      <c r="C65" s="417"/>
      <c r="D65" s="417"/>
      <c r="E65" s="400"/>
    </row>
    <row r="66" spans="1:5" s="423" customFormat="1" ht="12" customHeight="1" thickBot="1">
      <c r="A66" s="435" t="s">
        <v>380</v>
      </c>
      <c r="B66" s="403" t="s">
        <v>381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108</v>
      </c>
      <c r="B67" s="424" t="s">
        <v>382</v>
      </c>
      <c r="C67" s="417"/>
      <c r="D67" s="417"/>
      <c r="E67" s="400"/>
    </row>
    <row r="68" spans="1:5" s="423" customFormat="1" ht="12" customHeight="1">
      <c r="A68" s="375" t="s">
        <v>109</v>
      </c>
      <c r="B68" s="425" t="s">
        <v>383</v>
      </c>
      <c r="C68" s="417"/>
      <c r="D68" s="417"/>
      <c r="E68" s="400"/>
    </row>
    <row r="69" spans="1:5" s="423" customFormat="1" ht="12" customHeight="1">
      <c r="A69" s="375" t="s">
        <v>384</v>
      </c>
      <c r="B69" s="425" t="s">
        <v>385</v>
      </c>
      <c r="C69" s="417"/>
      <c r="D69" s="417"/>
      <c r="E69" s="400"/>
    </row>
    <row r="70" spans="1:5" s="423" customFormat="1" ht="12" customHeight="1" thickBot="1">
      <c r="A70" s="377" t="s">
        <v>386</v>
      </c>
      <c r="B70" s="426" t="s">
        <v>387</v>
      </c>
      <c r="C70" s="417"/>
      <c r="D70" s="417"/>
      <c r="E70" s="400"/>
    </row>
    <row r="71" spans="1:5" s="423" customFormat="1" ht="12" customHeight="1" thickBot="1">
      <c r="A71" s="435" t="s">
        <v>388</v>
      </c>
      <c r="B71" s="403" t="s">
        <v>389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390</v>
      </c>
      <c r="B72" s="424" t="s">
        <v>391</v>
      </c>
      <c r="C72" s="417"/>
      <c r="D72" s="417"/>
      <c r="E72" s="400"/>
    </row>
    <row r="73" spans="1:5" s="423" customFormat="1" ht="12" customHeight="1" thickBot="1">
      <c r="A73" s="377" t="s">
        <v>392</v>
      </c>
      <c r="B73" s="426" t="s">
        <v>393</v>
      </c>
      <c r="C73" s="417"/>
      <c r="D73" s="417"/>
      <c r="E73" s="400"/>
    </row>
    <row r="74" spans="1:5" s="423" customFormat="1" ht="12" customHeight="1" thickBot="1">
      <c r="A74" s="435" t="s">
        <v>394</v>
      </c>
      <c r="B74" s="403" t="s">
        <v>395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396</v>
      </c>
      <c r="B75" s="424" t="s">
        <v>397</v>
      </c>
      <c r="C75" s="417"/>
      <c r="D75" s="417"/>
      <c r="E75" s="400"/>
    </row>
    <row r="76" spans="1:5" s="423" customFormat="1" ht="12" customHeight="1">
      <c r="A76" s="375" t="s">
        <v>398</v>
      </c>
      <c r="B76" s="425" t="s">
        <v>399</v>
      </c>
      <c r="C76" s="417"/>
      <c r="D76" s="417"/>
      <c r="E76" s="400"/>
    </row>
    <row r="77" spans="1:5" s="423" customFormat="1" ht="12" customHeight="1" thickBot="1">
      <c r="A77" s="377" t="s">
        <v>400</v>
      </c>
      <c r="B77" s="405" t="s">
        <v>401</v>
      </c>
      <c r="C77" s="417"/>
      <c r="D77" s="417"/>
      <c r="E77" s="400"/>
    </row>
    <row r="78" spans="1:5" s="423" customFormat="1" ht="12" customHeight="1" thickBot="1">
      <c r="A78" s="435" t="s">
        <v>402</v>
      </c>
      <c r="B78" s="403" t="s">
        <v>403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404</v>
      </c>
      <c r="B79" s="424" t="s">
        <v>405</v>
      </c>
      <c r="C79" s="417"/>
      <c r="D79" s="417"/>
      <c r="E79" s="400"/>
    </row>
    <row r="80" spans="1:5" s="423" customFormat="1" ht="12" customHeight="1">
      <c r="A80" s="428" t="s">
        <v>406</v>
      </c>
      <c r="B80" s="425" t="s">
        <v>407</v>
      </c>
      <c r="C80" s="417"/>
      <c r="D80" s="417"/>
      <c r="E80" s="400"/>
    </row>
    <row r="81" spans="1:5" s="423" customFormat="1" ht="12" customHeight="1">
      <c r="A81" s="428" t="s">
        <v>408</v>
      </c>
      <c r="B81" s="425" t="s">
        <v>409</v>
      </c>
      <c r="C81" s="417"/>
      <c r="D81" s="417"/>
      <c r="E81" s="400"/>
    </row>
    <row r="82" spans="1:5" s="423" customFormat="1" ht="12" customHeight="1" thickBot="1">
      <c r="A82" s="436" t="s">
        <v>410</v>
      </c>
      <c r="B82" s="405" t="s">
        <v>411</v>
      </c>
      <c r="C82" s="417"/>
      <c r="D82" s="417"/>
      <c r="E82" s="400"/>
    </row>
    <row r="83" spans="1:5" s="423" customFormat="1" ht="12" customHeight="1" thickBot="1">
      <c r="A83" s="435" t="s">
        <v>412</v>
      </c>
      <c r="B83" s="403" t="s">
        <v>413</v>
      </c>
      <c r="C83" s="438"/>
      <c r="D83" s="438"/>
      <c r="E83" s="439"/>
    </row>
    <row r="84" spans="1:5" s="423" customFormat="1" ht="12" customHeight="1" thickBot="1">
      <c r="A84" s="435" t="s">
        <v>414</v>
      </c>
      <c r="B84" s="359" t="s">
        <v>415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416</v>
      </c>
      <c r="B85" s="362" t="s">
        <v>417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66" t="s">
        <v>36</v>
      </c>
      <c r="B87" s="666"/>
      <c r="C87" s="666"/>
      <c r="D87" s="666"/>
      <c r="E87" s="666"/>
    </row>
    <row r="88" spans="1:5" s="429" customFormat="1" ht="16.5" customHeight="1" thickBot="1">
      <c r="A88" s="47" t="s">
        <v>111</v>
      </c>
      <c r="B88" s="47"/>
      <c r="C88" s="390"/>
      <c r="D88" s="390"/>
      <c r="E88" s="390" t="s">
        <v>154</v>
      </c>
    </row>
    <row r="89" spans="1:5" s="429" customFormat="1" ht="16.5" customHeight="1">
      <c r="A89" s="667" t="s">
        <v>59</v>
      </c>
      <c r="B89" s="669" t="s">
        <v>175</v>
      </c>
      <c r="C89" s="671" t="e">
        <f>+C3</f>
        <v>#REF!</v>
      </c>
      <c r="D89" s="671"/>
      <c r="E89" s="672"/>
    </row>
    <row r="90" spans="1:5" ht="37.5" customHeight="1" thickBot="1">
      <c r="A90" s="668"/>
      <c r="B90" s="670"/>
      <c r="C90" s="48" t="s">
        <v>176</v>
      </c>
      <c r="D90" s="48" t="s">
        <v>181</v>
      </c>
      <c r="E90" s="49" t="s">
        <v>182</v>
      </c>
    </row>
    <row r="91" spans="1:5" s="422" customFormat="1" ht="12" customHeight="1" thickBot="1">
      <c r="A91" s="386" t="s">
        <v>418</v>
      </c>
      <c r="B91" s="387" t="s">
        <v>419</v>
      </c>
      <c r="C91" s="387" t="s">
        <v>420</v>
      </c>
      <c r="D91" s="387" t="s">
        <v>421</v>
      </c>
      <c r="E91" s="388" t="s">
        <v>422</v>
      </c>
    </row>
    <row r="92" spans="1:5" ht="12" customHeight="1" thickBot="1">
      <c r="A92" s="383" t="s">
        <v>7</v>
      </c>
      <c r="B92" s="385" t="s">
        <v>424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71</v>
      </c>
      <c r="B93" s="371" t="s">
        <v>37</v>
      </c>
      <c r="C93" s="99"/>
      <c r="D93" s="99"/>
      <c r="E93" s="366"/>
    </row>
    <row r="94" spans="1:5" ht="12" customHeight="1">
      <c r="A94" s="375" t="s">
        <v>72</v>
      </c>
      <c r="B94" s="369" t="s">
        <v>131</v>
      </c>
      <c r="C94" s="414"/>
      <c r="D94" s="414"/>
      <c r="E94" s="397"/>
    </row>
    <row r="95" spans="1:5" ht="12" customHeight="1">
      <c r="A95" s="375" t="s">
        <v>73</v>
      </c>
      <c r="B95" s="369" t="s">
        <v>100</v>
      </c>
      <c r="C95" s="416"/>
      <c r="D95" s="416"/>
      <c r="E95" s="399"/>
    </row>
    <row r="96" spans="1:5" ht="12" customHeight="1">
      <c r="A96" s="375" t="s">
        <v>74</v>
      </c>
      <c r="B96" s="372" t="s">
        <v>132</v>
      </c>
      <c r="C96" s="416"/>
      <c r="D96" s="416"/>
      <c r="E96" s="399"/>
    </row>
    <row r="97" spans="1:5" ht="12" customHeight="1">
      <c r="A97" s="375" t="s">
        <v>83</v>
      </c>
      <c r="B97" s="380" t="s">
        <v>133</v>
      </c>
      <c r="C97" s="416"/>
      <c r="D97" s="416"/>
      <c r="E97" s="399"/>
    </row>
    <row r="98" spans="1:5" ht="12" customHeight="1">
      <c r="A98" s="375" t="s">
        <v>75</v>
      </c>
      <c r="B98" s="369" t="s">
        <v>425</v>
      </c>
      <c r="C98" s="416"/>
      <c r="D98" s="416"/>
      <c r="E98" s="399"/>
    </row>
    <row r="99" spans="1:5" ht="12" customHeight="1">
      <c r="A99" s="375" t="s">
        <v>76</v>
      </c>
      <c r="B99" s="392" t="s">
        <v>426</v>
      </c>
      <c r="C99" s="416"/>
      <c r="D99" s="416"/>
      <c r="E99" s="399"/>
    </row>
    <row r="100" spans="1:5" ht="12" customHeight="1">
      <c r="A100" s="375" t="s">
        <v>84</v>
      </c>
      <c r="B100" s="393" t="s">
        <v>427</v>
      </c>
      <c r="C100" s="416"/>
      <c r="D100" s="416"/>
      <c r="E100" s="399"/>
    </row>
    <row r="101" spans="1:5" ht="12" customHeight="1">
      <c r="A101" s="375" t="s">
        <v>85</v>
      </c>
      <c r="B101" s="393" t="s">
        <v>428</v>
      </c>
      <c r="C101" s="416"/>
      <c r="D101" s="416"/>
      <c r="E101" s="399"/>
    </row>
    <row r="102" spans="1:5" ht="12" customHeight="1">
      <c r="A102" s="375" t="s">
        <v>86</v>
      </c>
      <c r="B102" s="392" t="s">
        <v>429</v>
      </c>
      <c r="C102" s="416"/>
      <c r="D102" s="416"/>
      <c r="E102" s="399"/>
    </row>
    <row r="103" spans="1:5" ht="12" customHeight="1">
      <c r="A103" s="375" t="s">
        <v>87</v>
      </c>
      <c r="B103" s="392" t="s">
        <v>430</v>
      </c>
      <c r="C103" s="416"/>
      <c r="D103" s="416"/>
      <c r="E103" s="399"/>
    </row>
    <row r="104" spans="1:5" ht="12" customHeight="1">
      <c r="A104" s="375" t="s">
        <v>89</v>
      </c>
      <c r="B104" s="393" t="s">
        <v>431</v>
      </c>
      <c r="C104" s="416"/>
      <c r="D104" s="416"/>
      <c r="E104" s="399"/>
    </row>
    <row r="105" spans="1:5" ht="12" customHeight="1">
      <c r="A105" s="374" t="s">
        <v>134</v>
      </c>
      <c r="B105" s="394" t="s">
        <v>432</v>
      </c>
      <c r="C105" s="416"/>
      <c r="D105" s="416"/>
      <c r="E105" s="399"/>
    </row>
    <row r="106" spans="1:5" ht="12" customHeight="1">
      <c r="A106" s="375" t="s">
        <v>433</v>
      </c>
      <c r="B106" s="394" t="s">
        <v>434</v>
      </c>
      <c r="C106" s="416"/>
      <c r="D106" s="416"/>
      <c r="E106" s="399"/>
    </row>
    <row r="107" spans="1:5" ht="12" customHeight="1" thickBot="1">
      <c r="A107" s="379" t="s">
        <v>435</v>
      </c>
      <c r="B107" s="395" t="s">
        <v>436</v>
      </c>
      <c r="C107" s="100"/>
      <c r="D107" s="100"/>
      <c r="E107" s="360"/>
    </row>
    <row r="108" spans="1:5" ht="12" customHeight="1" thickBot="1">
      <c r="A108" s="381" t="s">
        <v>8</v>
      </c>
      <c r="B108" s="384" t="s">
        <v>437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77</v>
      </c>
      <c r="B109" s="369" t="s">
        <v>153</v>
      </c>
      <c r="C109" s="415"/>
      <c r="D109" s="415"/>
      <c r="E109" s="398"/>
    </row>
    <row r="110" spans="1:5" ht="12" customHeight="1">
      <c r="A110" s="376" t="s">
        <v>78</v>
      </c>
      <c r="B110" s="373" t="s">
        <v>438</v>
      </c>
      <c r="C110" s="415"/>
      <c r="D110" s="415"/>
      <c r="E110" s="398"/>
    </row>
    <row r="111" spans="1:5" ht="15.75">
      <c r="A111" s="376" t="s">
        <v>79</v>
      </c>
      <c r="B111" s="373" t="s">
        <v>135</v>
      </c>
      <c r="C111" s="414"/>
      <c r="D111" s="414"/>
      <c r="E111" s="397"/>
    </row>
    <row r="112" spans="1:5" ht="12" customHeight="1">
      <c r="A112" s="376" t="s">
        <v>80</v>
      </c>
      <c r="B112" s="373" t="s">
        <v>439</v>
      </c>
      <c r="C112" s="414"/>
      <c r="D112" s="414"/>
      <c r="E112" s="397"/>
    </row>
    <row r="113" spans="1:5" ht="12" customHeight="1">
      <c r="A113" s="376" t="s">
        <v>81</v>
      </c>
      <c r="B113" s="405" t="s">
        <v>156</v>
      </c>
      <c r="C113" s="414"/>
      <c r="D113" s="414"/>
      <c r="E113" s="397"/>
    </row>
    <row r="114" spans="1:5" ht="21.75" customHeight="1">
      <c r="A114" s="376" t="s">
        <v>88</v>
      </c>
      <c r="B114" s="404" t="s">
        <v>440</v>
      </c>
      <c r="C114" s="414"/>
      <c r="D114" s="414"/>
      <c r="E114" s="397"/>
    </row>
    <row r="115" spans="1:5" ht="24" customHeight="1">
      <c r="A115" s="376" t="s">
        <v>90</v>
      </c>
      <c r="B115" s="420" t="s">
        <v>441</v>
      </c>
      <c r="C115" s="414"/>
      <c r="D115" s="414"/>
      <c r="E115" s="397"/>
    </row>
    <row r="116" spans="1:5" ht="12" customHeight="1">
      <c r="A116" s="376" t="s">
        <v>136</v>
      </c>
      <c r="B116" s="393" t="s">
        <v>428</v>
      </c>
      <c r="C116" s="414"/>
      <c r="D116" s="414"/>
      <c r="E116" s="397"/>
    </row>
    <row r="117" spans="1:5" ht="12" customHeight="1">
      <c r="A117" s="376" t="s">
        <v>137</v>
      </c>
      <c r="B117" s="393" t="s">
        <v>442</v>
      </c>
      <c r="C117" s="414"/>
      <c r="D117" s="414"/>
      <c r="E117" s="397"/>
    </row>
    <row r="118" spans="1:5" ht="12" customHeight="1">
      <c r="A118" s="376" t="s">
        <v>138</v>
      </c>
      <c r="B118" s="393" t="s">
        <v>443</v>
      </c>
      <c r="C118" s="414"/>
      <c r="D118" s="414"/>
      <c r="E118" s="397"/>
    </row>
    <row r="119" spans="1:5" s="440" customFormat="1" ht="12" customHeight="1">
      <c r="A119" s="376" t="s">
        <v>444</v>
      </c>
      <c r="B119" s="393" t="s">
        <v>431</v>
      </c>
      <c r="C119" s="414"/>
      <c r="D119" s="414"/>
      <c r="E119" s="397"/>
    </row>
    <row r="120" spans="1:5" ht="12" customHeight="1">
      <c r="A120" s="376" t="s">
        <v>445</v>
      </c>
      <c r="B120" s="393" t="s">
        <v>446</v>
      </c>
      <c r="C120" s="414"/>
      <c r="D120" s="414"/>
      <c r="E120" s="397"/>
    </row>
    <row r="121" spans="1:5" ht="12" customHeight="1" thickBot="1">
      <c r="A121" s="374" t="s">
        <v>447</v>
      </c>
      <c r="B121" s="393" t="s">
        <v>448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449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60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61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450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451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64</v>
      </c>
      <c r="B127" s="370" t="s">
        <v>452</v>
      </c>
      <c r="C127" s="414"/>
      <c r="D127" s="414"/>
      <c r="E127" s="397"/>
    </row>
    <row r="128" spans="1:5" ht="12" customHeight="1">
      <c r="A128" s="376" t="s">
        <v>65</v>
      </c>
      <c r="B128" s="370" t="s">
        <v>453</v>
      </c>
      <c r="C128" s="414"/>
      <c r="D128" s="414"/>
      <c r="E128" s="397"/>
    </row>
    <row r="129" spans="1:5" ht="12" customHeight="1" thickBot="1">
      <c r="A129" s="374" t="s">
        <v>66</v>
      </c>
      <c r="B129" s="368" t="s">
        <v>454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455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67</v>
      </c>
      <c r="B131" s="370" t="s">
        <v>456</v>
      </c>
      <c r="C131" s="414"/>
      <c r="D131" s="414"/>
      <c r="E131" s="397"/>
    </row>
    <row r="132" spans="1:5" ht="12" customHeight="1">
      <c r="A132" s="376" t="s">
        <v>68</v>
      </c>
      <c r="B132" s="370" t="s">
        <v>457</v>
      </c>
      <c r="C132" s="414"/>
      <c r="D132" s="414"/>
      <c r="E132" s="397"/>
    </row>
    <row r="133" spans="1:5" ht="12" customHeight="1">
      <c r="A133" s="376" t="s">
        <v>352</v>
      </c>
      <c r="B133" s="370" t="s">
        <v>458</v>
      </c>
      <c r="C133" s="414"/>
      <c r="D133" s="414"/>
      <c r="E133" s="397"/>
    </row>
    <row r="134" spans="1:5" ht="12" customHeight="1" thickBot="1">
      <c r="A134" s="374" t="s">
        <v>354</v>
      </c>
      <c r="B134" s="368" t="s">
        <v>459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460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69</v>
      </c>
      <c r="B136" s="370" t="s">
        <v>461</v>
      </c>
      <c r="C136" s="414"/>
      <c r="D136" s="414"/>
      <c r="E136" s="397"/>
    </row>
    <row r="137" spans="1:5" ht="12" customHeight="1">
      <c r="A137" s="376" t="s">
        <v>70</v>
      </c>
      <c r="B137" s="370" t="s">
        <v>462</v>
      </c>
      <c r="C137" s="414"/>
      <c r="D137" s="414"/>
      <c r="E137" s="397"/>
    </row>
    <row r="138" spans="1:5" ht="12" customHeight="1">
      <c r="A138" s="376" t="s">
        <v>361</v>
      </c>
      <c r="B138" s="370" t="s">
        <v>463</v>
      </c>
      <c r="C138" s="414"/>
      <c r="D138" s="414"/>
      <c r="E138" s="397"/>
    </row>
    <row r="139" spans="1:5" ht="12" customHeight="1" thickBot="1">
      <c r="A139" s="374" t="s">
        <v>363</v>
      </c>
      <c r="B139" s="368" t="s">
        <v>464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465</v>
      </c>
      <c r="C140" s="101">
        <f>+C141+C142+C143+C144</f>
        <v>0</v>
      </c>
      <c r="D140" s="101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129</v>
      </c>
      <c r="B141" s="370" t="s">
        <v>466</v>
      </c>
      <c r="C141" s="414"/>
      <c r="D141" s="414"/>
      <c r="E141" s="397"/>
    </row>
    <row r="142" spans="1:5" ht="12.75" customHeight="1">
      <c r="A142" s="376" t="s">
        <v>130</v>
      </c>
      <c r="B142" s="370" t="s">
        <v>467</v>
      </c>
      <c r="C142" s="414"/>
      <c r="D142" s="414"/>
      <c r="E142" s="397"/>
    </row>
    <row r="143" spans="1:5" ht="12.75" customHeight="1">
      <c r="A143" s="376" t="s">
        <v>155</v>
      </c>
      <c r="B143" s="370" t="s">
        <v>468</v>
      </c>
      <c r="C143" s="414"/>
      <c r="D143" s="414"/>
      <c r="E143" s="397"/>
    </row>
    <row r="144" spans="1:5" ht="12.75" customHeight="1" thickBot="1">
      <c r="A144" s="376" t="s">
        <v>369</v>
      </c>
      <c r="B144" s="370" t="s">
        <v>469</v>
      </c>
      <c r="C144" s="414"/>
      <c r="D144" s="414"/>
      <c r="E144" s="397"/>
    </row>
    <row r="145" spans="1:5" ht="16.5" thickBot="1">
      <c r="A145" s="381" t="s">
        <v>15</v>
      </c>
      <c r="B145" s="389" t="s">
        <v>470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471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65" t="s">
        <v>472</v>
      </c>
      <c r="B148" s="665"/>
      <c r="C148" s="665"/>
      <c r="D148" s="665"/>
      <c r="E148" s="665"/>
    </row>
    <row r="149" spans="1:5" ht="13.5" customHeight="1" thickBot="1">
      <c r="A149" s="391" t="s">
        <v>112</v>
      </c>
      <c r="B149" s="391"/>
      <c r="C149" s="421"/>
      <c r="E149" s="408" t="s">
        <v>154</v>
      </c>
    </row>
    <row r="150" spans="1:5" ht="21.75" thickBot="1">
      <c r="A150" s="381">
        <v>1</v>
      </c>
      <c r="B150" s="384" t="s">
        <v>473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1.75" thickBot="1">
      <c r="A151" s="381" t="s">
        <v>8</v>
      </c>
      <c r="B151" s="384" t="s">
        <v>474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B24" sqref="B24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9" t="s">
        <v>728</v>
      </c>
    </row>
    <row r="2" spans="1:3" ht="14.25">
      <c r="A2" s="290"/>
      <c r="B2" s="290"/>
      <c r="C2" s="290"/>
    </row>
    <row r="3" spans="1:3" ht="33.75" customHeight="1">
      <c r="A3" s="809" t="s">
        <v>303</v>
      </c>
      <c r="B3" s="809"/>
      <c r="C3" s="809"/>
    </row>
    <row r="4" ht="13.5" thickBot="1">
      <c r="C4" s="291"/>
    </row>
    <row r="5" spans="1:3" s="295" customFormat="1" ht="43.5" customHeight="1" thickBot="1">
      <c r="A5" s="292" t="s">
        <v>5</v>
      </c>
      <c r="B5" s="293" t="s">
        <v>52</v>
      </c>
      <c r="C5" s="294" t="s">
        <v>304</v>
      </c>
    </row>
    <row r="6" spans="1:3" ht="28.5" customHeight="1">
      <c r="A6" s="296" t="s">
        <v>7</v>
      </c>
      <c r="B6" s="297" t="s">
        <v>734</v>
      </c>
      <c r="C6" s="298">
        <f>C7+C8</f>
        <v>7452</v>
      </c>
    </row>
    <row r="7" spans="1:3" ht="18" customHeight="1">
      <c r="A7" s="299" t="s">
        <v>8</v>
      </c>
      <c r="B7" s="300" t="s">
        <v>305</v>
      </c>
      <c r="C7" s="301">
        <v>7452</v>
      </c>
    </row>
    <row r="8" spans="1:3" ht="18" customHeight="1">
      <c r="A8" s="299" t="s">
        <v>9</v>
      </c>
      <c r="B8" s="300" t="s">
        <v>306</v>
      </c>
      <c r="C8" s="301"/>
    </row>
    <row r="9" spans="1:3" ht="18" customHeight="1">
      <c r="A9" s="299" t="s">
        <v>10</v>
      </c>
      <c r="B9" s="302" t="s">
        <v>307</v>
      </c>
      <c r="C9" s="301">
        <v>23546</v>
      </c>
    </row>
    <row r="10" spans="1:3" ht="18" customHeight="1">
      <c r="A10" s="303" t="s">
        <v>11</v>
      </c>
      <c r="B10" s="304" t="s">
        <v>308</v>
      </c>
      <c r="C10" s="305">
        <v>13952</v>
      </c>
    </row>
    <row r="11" spans="1:3" ht="18" customHeight="1" thickBot="1">
      <c r="A11" s="309" t="s">
        <v>12</v>
      </c>
      <c r="B11" s="658" t="s">
        <v>698</v>
      </c>
      <c r="C11" s="311"/>
    </row>
    <row r="12" spans="1:3" ht="25.5" customHeight="1">
      <c r="A12" s="306" t="s">
        <v>13</v>
      </c>
      <c r="B12" s="307" t="s">
        <v>735</v>
      </c>
      <c r="C12" s="308">
        <f>C6+C9-C10+C11</f>
        <v>17046</v>
      </c>
    </row>
    <row r="13" spans="1:3" ht="18" customHeight="1">
      <c r="A13" s="299" t="s">
        <v>14</v>
      </c>
      <c r="B13" s="300" t="s">
        <v>305</v>
      </c>
      <c r="C13" s="301">
        <v>12701</v>
      </c>
    </row>
    <row r="14" spans="1:3" ht="18" customHeight="1" thickBot="1">
      <c r="A14" s="309" t="s">
        <v>15</v>
      </c>
      <c r="B14" s="310" t="s">
        <v>306</v>
      </c>
      <c r="C14" s="311"/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79">
      <selection activeCell="B6" sqref="B6"/>
    </sheetView>
  </sheetViews>
  <sheetFormatPr defaultColWidth="9.00390625" defaultRowHeight="12.75"/>
  <cols>
    <col min="1" max="1" width="9.50390625" style="410" customWidth="1"/>
    <col min="2" max="2" width="60.875" style="410" customWidth="1"/>
    <col min="3" max="5" width="15.875" style="411" customWidth="1"/>
    <col min="6" max="16384" width="9.375" style="421" customWidth="1"/>
  </cols>
  <sheetData>
    <row r="1" spans="1:5" ht="15.75" customHeight="1">
      <c r="A1" s="666" t="s">
        <v>4</v>
      </c>
      <c r="B1" s="666"/>
      <c r="C1" s="666"/>
      <c r="D1" s="666"/>
      <c r="E1" s="666"/>
    </row>
    <row r="2" spans="1:5" ht="15.75" customHeight="1" thickBot="1">
      <c r="A2" s="46" t="s">
        <v>110</v>
      </c>
      <c r="B2" s="46"/>
      <c r="C2" s="408"/>
      <c r="D2" s="408"/>
      <c r="E2" s="408" t="s">
        <v>154</v>
      </c>
    </row>
    <row r="3" spans="1:5" ht="15.75" customHeight="1">
      <c r="A3" s="667" t="s">
        <v>59</v>
      </c>
      <c r="B3" s="669" t="s">
        <v>6</v>
      </c>
      <c r="C3" s="671" t="e">
        <f>+'1.1.sz.mell.'!C3:E3</f>
        <v>#REF!</v>
      </c>
      <c r="D3" s="671"/>
      <c r="E3" s="672"/>
    </row>
    <row r="4" spans="1:5" ht="37.5" customHeight="1" thickBot="1">
      <c r="A4" s="668"/>
      <c r="B4" s="670"/>
      <c r="C4" s="48" t="s">
        <v>176</v>
      </c>
      <c r="D4" s="48" t="s">
        <v>181</v>
      </c>
      <c r="E4" s="49" t="s">
        <v>182</v>
      </c>
    </row>
    <row r="5" spans="1:5" s="422" customFormat="1" ht="12" customHeight="1" thickBot="1">
      <c r="A5" s="386" t="s">
        <v>418</v>
      </c>
      <c r="B5" s="387" t="s">
        <v>419</v>
      </c>
      <c r="C5" s="387" t="s">
        <v>420</v>
      </c>
      <c r="D5" s="387" t="s">
        <v>421</v>
      </c>
      <c r="E5" s="433" t="s">
        <v>422</v>
      </c>
    </row>
    <row r="6" spans="1:5" s="423" customFormat="1" ht="12" customHeight="1" thickBot="1">
      <c r="A6" s="381" t="s">
        <v>7</v>
      </c>
      <c r="B6" s="382" t="s">
        <v>310</v>
      </c>
      <c r="C6" s="413">
        <f>SUM(C7:C12)</f>
        <v>0</v>
      </c>
      <c r="D6" s="413">
        <f>SUM(D7:D12)</f>
        <v>0</v>
      </c>
      <c r="E6" s="396">
        <f>SUM(E7:E12)</f>
        <v>0</v>
      </c>
    </row>
    <row r="7" spans="1:5" s="423" customFormat="1" ht="12" customHeight="1">
      <c r="A7" s="376" t="s">
        <v>71</v>
      </c>
      <c r="B7" s="424" t="s">
        <v>311</v>
      </c>
      <c r="C7" s="415"/>
      <c r="D7" s="415"/>
      <c r="E7" s="398"/>
    </row>
    <row r="8" spans="1:5" s="423" customFormat="1" ht="12" customHeight="1">
      <c r="A8" s="375" t="s">
        <v>72</v>
      </c>
      <c r="B8" s="425" t="s">
        <v>312</v>
      </c>
      <c r="C8" s="414"/>
      <c r="D8" s="414"/>
      <c r="E8" s="397"/>
    </row>
    <row r="9" spans="1:5" s="423" customFormat="1" ht="12" customHeight="1">
      <c r="A9" s="375" t="s">
        <v>73</v>
      </c>
      <c r="B9" s="425" t="s">
        <v>313</v>
      </c>
      <c r="C9" s="414"/>
      <c r="D9" s="414"/>
      <c r="E9" s="397"/>
    </row>
    <row r="10" spans="1:5" s="423" customFormat="1" ht="12" customHeight="1">
      <c r="A10" s="375" t="s">
        <v>74</v>
      </c>
      <c r="B10" s="425" t="s">
        <v>314</v>
      </c>
      <c r="C10" s="414"/>
      <c r="D10" s="414"/>
      <c r="E10" s="397"/>
    </row>
    <row r="11" spans="1:5" s="423" customFormat="1" ht="12" customHeight="1">
      <c r="A11" s="375" t="s">
        <v>107</v>
      </c>
      <c r="B11" s="425" t="s">
        <v>315</v>
      </c>
      <c r="C11" s="414"/>
      <c r="D11" s="414"/>
      <c r="E11" s="397"/>
    </row>
    <row r="12" spans="1:5" s="423" customFormat="1" ht="12" customHeight="1" thickBot="1">
      <c r="A12" s="377" t="s">
        <v>75</v>
      </c>
      <c r="B12" s="426" t="s">
        <v>316</v>
      </c>
      <c r="C12" s="416"/>
      <c r="D12" s="416"/>
      <c r="E12" s="399"/>
    </row>
    <row r="13" spans="1:5" s="423" customFormat="1" ht="12" customHeight="1" thickBot="1">
      <c r="A13" s="381" t="s">
        <v>8</v>
      </c>
      <c r="B13" s="403" t="s">
        <v>317</v>
      </c>
      <c r="C13" s="413">
        <f>SUM(C14:C18)</f>
        <v>0</v>
      </c>
      <c r="D13" s="413">
        <f>SUM(D14:D18)</f>
        <v>0</v>
      </c>
      <c r="E13" s="396">
        <f>SUM(E14:E18)</f>
        <v>0</v>
      </c>
    </row>
    <row r="14" spans="1:5" s="423" customFormat="1" ht="12" customHeight="1">
      <c r="A14" s="376" t="s">
        <v>77</v>
      </c>
      <c r="B14" s="424" t="s">
        <v>318</v>
      </c>
      <c r="C14" s="415"/>
      <c r="D14" s="415"/>
      <c r="E14" s="398"/>
    </row>
    <row r="15" spans="1:5" s="423" customFormat="1" ht="12" customHeight="1">
      <c r="A15" s="375" t="s">
        <v>78</v>
      </c>
      <c r="B15" s="425" t="s">
        <v>319</v>
      </c>
      <c r="C15" s="414"/>
      <c r="D15" s="414"/>
      <c r="E15" s="397"/>
    </row>
    <row r="16" spans="1:5" s="423" customFormat="1" ht="12" customHeight="1">
      <c r="A16" s="375" t="s">
        <v>79</v>
      </c>
      <c r="B16" s="425" t="s">
        <v>320</v>
      </c>
      <c r="C16" s="414"/>
      <c r="D16" s="414"/>
      <c r="E16" s="397"/>
    </row>
    <row r="17" spans="1:5" s="423" customFormat="1" ht="12" customHeight="1">
      <c r="A17" s="375" t="s">
        <v>80</v>
      </c>
      <c r="B17" s="425" t="s">
        <v>321</v>
      </c>
      <c r="C17" s="414"/>
      <c r="D17" s="414"/>
      <c r="E17" s="397"/>
    </row>
    <row r="18" spans="1:5" s="423" customFormat="1" ht="12" customHeight="1">
      <c r="A18" s="375" t="s">
        <v>81</v>
      </c>
      <c r="B18" s="425" t="s">
        <v>322</v>
      </c>
      <c r="C18" s="414"/>
      <c r="D18" s="414"/>
      <c r="E18" s="397"/>
    </row>
    <row r="19" spans="1:5" s="423" customFormat="1" ht="12" customHeight="1" thickBot="1">
      <c r="A19" s="377" t="s">
        <v>88</v>
      </c>
      <c r="B19" s="426" t="s">
        <v>323</v>
      </c>
      <c r="C19" s="416"/>
      <c r="D19" s="416"/>
      <c r="E19" s="399"/>
    </row>
    <row r="20" spans="1:5" s="423" customFormat="1" ht="12" customHeight="1" thickBot="1">
      <c r="A20" s="381" t="s">
        <v>9</v>
      </c>
      <c r="B20" s="382" t="s">
        <v>324</v>
      </c>
      <c r="C20" s="413">
        <f>SUM(C21:C25)</f>
        <v>0</v>
      </c>
      <c r="D20" s="413">
        <f>SUM(D21:D25)</f>
        <v>0</v>
      </c>
      <c r="E20" s="396">
        <f>SUM(E21:E25)</f>
        <v>0</v>
      </c>
    </row>
    <row r="21" spans="1:5" s="423" customFormat="1" ht="12" customHeight="1">
      <c r="A21" s="376" t="s">
        <v>60</v>
      </c>
      <c r="B21" s="424" t="s">
        <v>325</v>
      </c>
      <c r="C21" s="415"/>
      <c r="D21" s="415"/>
      <c r="E21" s="398"/>
    </row>
    <row r="22" spans="1:5" s="423" customFormat="1" ht="12" customHeight="1">
      <c r="A22" s="375" t="s">
        <v>61</v>
      </c>
      <c r="B22" s="425" t="s">
        <v>326</v>
      </c>
      <c r="C22" s="414"/>
      <c r="D22" s="414"/>
      <c r="E22" s="397"/>
    </row>
    <row r="23" spans="1:5" s="423" customFormat="1" ht="12" customHeight="1">
      <c r="A23" s="375" t="s">
        <v>62</v>
      </c>
      <c r="B23" s="425" t="s">
        <v>327</v>
      </c>
      <c r="C23" s="414"/>
      <c r="D23" s="414"/>
      <c r="E23" s="397"/>
    </row>
    <row r="24" spans="1:5" s="423" customFormat="1" ht="12" customHeight="1">
      <c r="A24" s="375" t="s">
        <v>63</v>
      </c>
      <c r="B24" s="425" t="s">
        <v>328</v>
      </c>
      <c r="C24" s="414"/>
      <c r="D24" s="414"/>
      <c r="E24" s="397"/>
    </row>
    <row r="25" spans="1:5" s="423" customFormat="1" ht="12" customHeight="1">
      <c r="A25" s="375" t="s">
        <v>119</v>
      </c>
      <c r="B25" s="425" t="s">
        <v>329</v>
      </c>
      <c r="C25" s="414"/>
      <c r="D25" s="414"/>
      <c r="E25" s="397"/>
    </row>
    <row r="26" spans="1:5" s="423" customFormat="1" ht="12" customHeight="1" thickBot="1">
      <c r="A26" s="377" t="s">
        <v>120</v>
      </c>
      <c r="B26" s="426" t="s">
        <v>330</v>
      </c>
      <c r="C26" s="416"/>
      <c r="D26" s="416"/>
      <c r="E26" s="399"/>
    </row>
    <row r="27" spans="1:5" s="423" customFormat="1" ht="12" customHeight="1" thickBot="1">
      <c r="A27" s="381" t="s">
        <v>121</v>
      </c>
      <c r="B27" s="382" t="s">
        <v>690</v>
      </c>
      <c r="C27" s="419">
        <f>SUM(C28:C33)</f>
        <v>0</v>
      </c>
      <c r="D27" s="419">
        <f>SUM(D28:D33)</f>
        <v>0</v>
      </c>
      <c r="E27" s="432">
        <f>SUM(E28:E33)</f>
        <v>0</v>
      </c>
    </row>
    <row r="28" spans="1:5" s="423" customFormat="1" ht="12" customHeight="1">
      <c r="A28" s="376" t="s">
        <v>331</v>
      </c>
      <c r="B28" s="424" t="s">
        <v>694</v>
      </c>
      <c r="C28" s="415"/>
      <c r="D28" s="415">
        <f>+D29+D30</f>
        <v>0</v>
      </c>
      <c r="E28" s="398">
        <f>+E29+E30</f>
        <v>0</v>
      </c>
    </row>
    <row r="29" spans="1:5" s="423" customFormat="1" ht="12" customHeight="1">
      <c r="A29" s="375" t="s">
        <v>332</v>
      </c>
      <c r="B29" s="425" t="s">
        <v>695</v>
      </c>
      <c r="C29" s="414"/>
      <c r="D29" s="414"/>
      <c r="E29" s="397"/>
    </row>
    <row r="30" spans="1:5" s="423" customFormat="1" ht="12" customHeight="1">
      <c r="A30" s="375" t="s">
        <v>333</v>
      </c>
      <c r="B30" s="425" t="s">
        <v>696</v>
      </c>
      <c r="C30" s="414"/>
      <c r="D30" s="414"/>
      <c r="E30" s="397"/>
    </row>
    <row r="31" spans="1:5" s="423" customFormat="1" ht="12" customHeight="1">
      <c r="A31" s="375" t="s">
        <v>691</v>
      </c>
      <c r="B31" s="425" t="s">
        <v>697</v>
      </c>
      <c r="C31" s="414"/>
      <c r="D31" s="414"/>
      <c r="E31" s="397"/>
    </row>
    <row r="32" spans="1:5" s="423" customFormat="1" ht="12" customHeight="1">
      <c r="A32" s="375" t="s">
        <v>692</v>
      </c>
      <c r="B32" s="425" t="s">
        <v>334</v>
      </c>
      <c r="C32" s="414"/>
      <c r="D32" s="414"/>
      <c r="E32" s="397"/>
    </row>
    <row r="33" spans="1:5" s="423" customFormat="1" ht="12" customHeight="1" thickBot="1">
      <c r="A33" s="377" t="s">
        <v>693</v>
      </c>
      <c r="B33" s="405" t="s">
        <v>335</v>
      </c>
      <c r="C33" s="416"/>
      <c r="D33" s="416"/>
      <c r="E33" s="399"/>
    </row>
    <row r="34" spans="1:5" s="423" customFormat="1" ht="12" customHeight="1" thickBot="1">
      <c r="A34" s="381" t="s">
        <v>11</v>
      </c>
      <c r="B34" s="382" t="s">
        <v>336</v>
      </c>
      <c r="C34" s="413">
        <f>SUM(C35:C44)</f>
        <v>0</v>
      </c>
      <c r="D34" s="413">
        <f>SUM(D35:D44)</f>
        <v>0</v>
      </c>
      <c r="E34" s="396">
        <f>SUM(E35:E44)</f>
        <v>0</v>
      </c>
    </row>
    <row r="35" spans="1:5" s="423" customFormat="1" ht="12" customHeight="1">
      <c r="A35" s="376" t="s">
        <v>64</v>
      </c>
      <c r="B35" s="424" t="s">
        <v>337</v>
      </c>
      <c r="C35" s="415"/>
      <c r="D35" s="415"/>
      <c r="E35" s="398"/>
    </row>
    <row r="36" spans="1:5" s="423" customFormat="1" ht="12" customHeight="1">
      <c r="A36" s="375" t="s">
        <v>65</v>
      </c>
      <c r="B36" s="425" t="s">
        <v>338</v>
      </c>
      <c r="C36" s="414"/>
      <c r="D36" s="414"/>
      <c r="E36" s="397"/>
    </row>
    <row r="37" spans="1:5" s="423" customFormat="1" ht="12" customHeight="1">
      <c r="A37" s="375" t="s">
        <v>66</v>
      </c>
      <c r="B37" s="425" t="s">
        <v>339</v>
      </c>
      <c r="C37" s="414"/>
      <c r="D37" s="414"/>
      <c r="E37" s="397"/>
    </row>
    <row r="38" spans="1:5" s="423" customFormat="1" ht="12" customHeight="1">
      <c r="A38" s="375" t="s">
        <v>123</v>
      </c>
      <c r="B38" s="425" t="s">
        <v>340</v>
      </c>
      <c r="C38" s="414"/>
      <c r="D38" s="414"/>
      <c r="E38" s="397"/>
    </row>
    <row r="39" spans="1:5" s="423" customFormat="1" ht="12" customHeight="1">
      <c r="A39" s="375" t="s">
        <v>124</v>
      </c>
      <c r="B39" s="425" t="s">
        <v>341</v>
      </c>
      <c r="C39" s="414"/>
      <c r="D39" s="414"/>
      <c r="E39" s="397"/>
    </row>
    <row r="40" spans="1:5" s="423" customFormat="1" ht="12" customHeight="1">
      <c r="A40" s="375" t="s">
        <v>125</v>
      </c>
      <c r="B40" s="425" t="s">
        <v>342</v>
      </c>
      <c r="C40" s="414"/>
      <c r="D40" s="414"/>
      <c r="E40" s="397"/>
    </row>
    <row r="41" spans="1:5" s="423" customFormat="1" ht="12" customHeight="1">
      <c r="A41" s="375" t="s">
        <v>126</v>
      </c>
      <c r="B41" s="425" t="s">
        <v>343</v>
      </c>
      <c r="C41" s="414"/>
      <c r="D41" s="414"/>
      <c r="E41" s="397"/>
    </row>
    <row r="42" spans="1:5" s="423" customFormat="1" ht="12" customHeight="1">
      <c r="A42" s="375" t="s">
        <v>127</v>
      </c>
      <c r="B42" s="425" t="s">
        <v>344</v>
      </c>
      <c r="C42" s="414"/>
      <c r="D42" s="414"/>
      <c r="E42" s="397"/>
    </row>
    <row r="43" spans="1:5" s="423" customFormat="1" ht="12" customHeight="1">
      <c r="A43" s="375" t="s">
        <v>345</v>
      </c>
      <c r="B43" s="425" t="s">
        <v>346</v>
      </c>
      <c r="C43" s="417"/>
      <c r="D43" s="417"/>
      <c r="E43" s="400"/>
    </row>
    <row r="44" spans="1:5" s="423" customFormat="1" ht="12" customHeight="1" thickBot="1">
      <c r="A44" s="377" t="s">
        <v>347</v>
      </c>
      <c r="B44" s="426" t="s">
        <v>348</v>
      </c>
      <c r="C44" s="418"/>
      <c r="D44" s="418"/>
      <c r="E44" s="401"/>
    </row>
    <row r="45" spans="1:5" s="423" customFormat="1" ht="12" customHeight="1" thickBot="1">
      <c r="A45" s="381" t="s">
        <v>12</v>
      </c>
      <c r="B45" s="382" t="s">
        <v>349</v>
      </c>
      <c r="C45" s="413">
        <f>SUM(C46:C50)</f>
        <v>0</v>
      </c>
      <c r="D45" s="413">
        <f>SUM(D46:D50)</f>
        <v>0</v>
      </c>
      <c r="E45" s="396">
        <f>SUM(E46:E50)</f>
        <v>0</v>
      </c>
    </row>
    <row r="46" spans="1:5" s="423" customFormat="1" ht="12" customHeight="1">
      <c r="A46" s="376" t="s">
        <v>67</v>
      </c>
      <c r="B46" s="424" t="s">
        <v>350</v>
      </c>
      <c r="C46" s="434"/>
      <c r="D46" s="434"/>
      <c r="E46" s="402"/>
    </row>
    <row r="47" spans="1:5" s="423" customFormat="1" ht="12" customHeight="1">
      <c r="A47" s="375" t="s">
        <v>68</v>
      </c>
      <c r="B47" s="425" t="s">
        <v>351</v>
      </c>
      <c r="C47" s="417"/>
      <c r="D47" s="417"/>
      <c r="E47" s="400"/>
    </row>
    <row r="48" spans="1:5" s="423" customFormat="1" ht="12" customHeight="1">
      <c r="A48" s="375" t="s">
        <v>352</v>
      </c>
      <c r="B48" s="425" t="s">
        <v>353</v>
      </c>
      <c r="C48" s="417"/>
      <c r="D48" s="417"/>
      <c r="E48" s="400"/>
    </row>
    <row r="49" spans="1:5" s="423" customFormat="1" ht="12" customHeight="1">
      <c r="A49" s="375" t="s">
        <v>354</v>
      </c>
      <c r="B49" s="425" t="s">
        <v>355</v>
      </c>
      <c r="C49" s="417"/>
      <c r="D49" s="417"/>
      <c r="E49" s="400"/>
    </row>
    <row r="50" spans="1:5" s="423" customFormat="1" ht="12" customHeight="1" thickBot="1">
      <c r="A50" s="377" t="s">
        <v>356</v>
      </c>
      <c r="B50" s="426" t="s">
        <v>357</v>
      </c>
      <c r="C50" s="418"/>
      <c r="D50" s="418"/>
      <c r="E50" s="401"/>
    </row>
    <row r="51" spans="1:5" s="423" customFormat="1" ht="17.25" customHeight="1" thickBot="1">
      <c r="A51" s="381" t="s">
        <v>128</v>
      </c>
      <c r="B51" s="382" t="s">
        <v>358</v>
      </c>
      <c r="C51" s="413">
        <f>SUM(C52:C54)</f>
        <v>0</v>
      </c>
      <c r="D51" s="413">
        <f>SUM(D52:D54)</f>
        <v>0</v>
      </c>
      <c r="E51" s="396">
        <f>SUM(E52:E54)</f>
        <v>0</v>
      </c>
    </row>
    <row r="52" spans="1:5" s="423" customFormat="1" ht="12" customHeight="1">
      <c r="A52" s="376" t="s">
        <v>69</v>
      </c>
      <c r="B52" s="424" t="s">
        <v>359</v>
      </c>
      <c r="C52" s="415"/>
      <c r="D52" s="415"/>
      <c r="E52" s="398"/>
    </row>
    <row r="53" spans="1:5" s="423" customFormat="1" ht="12" customHeight="1">
      <c r="A53" s="375" t="s">
        <v>70</v>
      </c>
      <c r="B53" s="425" t="s">
        <v>360</v>
      </c>
      <c r="C53" s="414"/>
      <c r="D53" s="414"/>
      <c r="E53" s="397"/>
    </row>
    <row r="54" spans="1:5" s="423" customFormat="1" ht="12" customHeight="1">
      <c r="A54" s="375" t="s">
        <v>361</v>
      </c>
      <c r="B54" s="425" t="s">
        <v>362</v>
      </c>
      <c r="C54" s="414"/>
      <c r="D54" s="414"/>
      <c r="E54" s="397"/>
    </row>
    <row r="55" spans="1:5" s="423" customFormat="1" ht="12" customHeight="1" thickBot="1">
      <c r="A55" s="377" t="s">
        <v>363</v>
      </c>
      <c r="B55" s="426" t="s">
        <v>364</v>
      </c>
      <c r="C55" s="416"/>
      <c r="D55" s="416"/>
      <c r="E55" s="399"/>
    </row>
    <row r="56" spans="1:5" s="423" customFormat="1" ht="12" customHeight="1" thickBot="1">
      <c r="A56" s="381" t="s">
        <v>14</v>
      </c>
      <c r="B56" s="403" t="s">
        <v>365</v>
      </c>
      <c r="C56" s="413">
        <f>SUM(C57:C59)</f>
        <v>0</v>
      </c>
      <c r="D56" s="413">
        <f>SUM(D57:D59)</f>
        <v>0</v>
      </c>
      <c r="E56" s="396">
        <f>SUM(E57:E59)</f>
        <v>0</v>
      </c>
    </row>
    <row r="57" spans="1:5" s="423" customFormat="1" ht="12" customHeight="1">
      <c r="A57" s="376" t="s">
        <v>129</v>
      </c>
      <c r="B57" s="424" t="s">
        <v>366</v>
      </c>
      <c r="C57" s="417"/>
      <c r="D57" s="417"/>
      <c r="E57" s="400"/>
    </row>
    <row r="58" spans="1:5" s="423" customFormat="1" ht="12" customHeight="1">
      <c r="A58" s="375" t="s">
        <v>130</v>
      </c>
      <c r="B58" s="425" t="s">
        <v>367</v>
      </c>
      <c r="C58" s="417"/>
      <c r="D58" s="417"/>
      <c r="E58" s="400"/>
    </row>
    <row r="59" spans="1:5" s="423" customFormat="1" ht="12" customHeight="1">
      <c r="A59" s="375" t="s">
        <v>155</v>
      </c>
      <c r="B59" s="425" t="s">
        <v>368</v>
      </c>
      <c r="C59" s="417"/>
      <c r="D59" s="417"/>
      <c r="E59" s="400"/>
    </row>
    <row r="60" spans="1:5" s="423" customFormat="1" ht="12" customHeight="1" thickBot="1">
      <c r="A60" s="377" t="s">
        <v>369</v>
      </c>
      <c r="B60" s="426" t="s">
        <v>370</v>
      </c>
      <c r="C60" s="417"/>
      <c r="D60" s="417"/>
      <c r="E60" s="400"/>
    </row>
    <row r="61" spans="1:5" s="423" customFormat="1" ht="12" customHeight="1" thickBot="1">
      <c r="A61" s="381" t="s">
        <v>15</v>
      </c>
      <c r="B61" s="382" t="s">
        <v>371</v>
      </c>
      <c r="C61" s="419">
        <f>+C6+C13+C20+C27+C34+C45+C51+C56</f>
        <v>0</v>
      </c>
      <c r="D61" s="419">
        <f>+D6+D13+D20+D27+D34+D45+D51+D56</f>
        <v>0</v>
      </c>
      <c r="E61" s="432">
        <f>+E6+E13+E20+E27+E34+E45+E51+E56</f>
        <v>0</v>
      </c>
    </row>
    <row r="62" spans="1:5" s="423" customFormat="1" ht="12" customHeight="1" thickBot="1">
      <c r="A62" s="435" t="s">
        <v>372</v>
      </c>
      <c r="B62" s="403" t="s">
        <v>373</v>
      </c>
      <c r="C62" s="413">
        <f>+C63+C64+C65</f>
        <v>0</v>
      </c>
      <c r="D62" s="413">
        <f>+D63+D64+D65</f>
        <v>0</v>
      </c>
      <c r="E62" s="396">
        <f>+E63+E64+E65</f>
        <v>0</v>
      </c>
    </row>
    <row r="63" spans="1:5" s="423" customFormat="1" ht="12" customHeight="1">
      <c r="A63" s="376" t="s">
        <v>374</v>
      </c>
      <c r="B63" s="424" t="s">
        <v>375</v>
      </c>
      <c r="C63" s="417"/>
      <c r="D63" s="417"/>
      <c r="E63" s="400"/>
    </row>
    <row r="64" spans="1:5" s="423" customFormat="1" ht="12" customHeight="1">
      <c r="A64" s="375" t="s">
        <v>376</v>
      </c>
      <c r="B64" s="425" t="s">
        <v>377</v>
      </c>
      <c r="C64" s="417"/>
      <c r="D64" s="417"/>
      <c r="E64" s="400"/>
    </row>
    <row r="65" spans="1:5" s="423" customFormat="1" ht="12" customHeight="1" thickBot="1">
      <c r="A65" s="377" t="s">
        <v>378</v>
      </c>
      <c r="B65" s="361" t="s">
        <v>423</v>
      </c>
      <c r="C65" s="417"/>
      <c r="D65" s="417"/>
      <c r="E65" s="400"/>
    </row>
    <row r="66" spans="1:5" s="423" customFormat="1" ht="12" customHeight="1" thickBot="1">
      <c r="A66" s="435" t="s">
        <v>380</v>
      </c>
      <c r="B66" s="403" t="s">
        <v>381</v>
      </c>
      <c r="C66" s="413">
        <f>+C67+C68+C69+C70</f>
        <v>0</v>
      </c>
      <c r="D66" s="413">
        <f>+D67+D68+D69+D70</f>
        <v>0</v>
      </c>
      <c r="E66" s="396">
        <f>+E67+E68+E69+E70</f>
        <v>0</v>
      </c>
    </row>
    <row r="67" spans="1:5" s="423" customFormat="1" ht="13.5" customHeight="1">
      <c r="A67" s="376" t="s">
        <v>108</v>
      </c>
      <c r="B67" s="424" t="s">
        <v>382</v>
      </c>
      <c r="C67" s="417"/>
      <c r="D67" s="417"/>
      <c r="E67" s="400"/>
    </row>
    <row r="68" spans="1:5" s="423" customFormat="1" ht="12" customHeight="1">
      <c r="A68" s="375" t="s">
        <v>109</v>
      </c>
      <c r="B68" s="425" t="s">
        <v>383</v>
      </c>
      <c r="C68" s="417"/>
      <c r="D68" s="417"/>
      <c r="E68" s="400"/>
    </row>
    <row r="69" spans="1:5" s="423" customFormat="1" ht="12" customHeight="1">
      <c r="A69" s="375" t="s">
        <v>384</v>
      </c>
      <c r="B69" s="425" t="s">
        <v>385</v>
      </c>
      <c r="C69" s="417"/>
      <c r="D69" s="417"/>
      <c r="E69" s="400"/>
    </row>
    <row r="70" spans="1:5" s="423" customFormat="1" ht="12" customHeight="1" thickBot="1">
      <c r="A70" s="377" t="s">
        <v>386</v>
      </c>
      <c r="B70" s="426" t="s">
        <v>387</v>
      </c>
      <c r="C70" s="417"/>
      <c r="D70" s="417"/>
      <c r="E70" s="400"/>
    </row>
    <row r="71" spans="1:5" s="423" customFormat="1" ht="12" customHeight="1" thickBot="1">
      <c r="A71" s="435" t="s">
        <v>388</v>
      </c>
      <c r="B71" s="403" t="s">
        <v>389</v>
      </c>
      <c r="C71" s="413">
        <f>+C72+C73</f>
        <v>0</v>
      </c>
      <c r="D71" s="413">
        <f>+D72+D73</f>
        <v>0</v>
      </c>
      <c r="E71" s="396">
        <f>+E72+E73</f>
        <v>0</v>
      </c>
    </row>
    <row r="72" spans="1:5" s="423" customFormat="1" ht="12" customHeight="1">
      <c r="A72" s="376" t="s">
        <v>390</v>
      </c>
      <c r="B72" s="424" t="s">
        <v>391</v>
      </c>
      <c r="C72" s="417"/>
      <c r="D72" s="417"/>
      <c r="E72" s="400"/>
    </row>
    <row r="73" spans="1:5" s="423" customFormat="1" ht="12" customHeight="1" thickBot="1">
      <c r="A73" s="377" t="s">
        <v>392</v>
      </c>
      <c r="B73" s="426" t="s">
        <v>393</v>
      </c>
      <c r="C73" s="417"/>
      <c r="D73" s="417"/>
      <c r="E73" s="400"/>
    </row>
    <row r="74" spans="1:5" s="423" customFormat="1" ht="12" customHeight="1" thickBot="1">
      <c r="A74" s="435" t="s">
        <v>394</v>
      </c>
      <c r="B74" s="403" t="s">
        <v>395</v>
      </c>
      <c r="C74" s="413">
        <f>+C75+C76+C77</f>
        <v>0</v>
      </c>
      <c r="D74" s="413">
        <f>+D75+D76+D77</f>
        <v>0</v>
      </c>
      <c r="E74" s="396">
        <f>+E75+E76+E77</f>
        <v>0</v>
      </c>
    </row>
    <row r="75" spans="1:5" s="423" customFormat="1" ht="12" customHeight="1">
      <c r="A75" s="376" t="s">
        <v>396</v>
      </c>
      <c r="B75" s="424" t="s">
        <v>397</v>
      </c>
      <c r="C75" s="417"/>
      <c r="D75" s="417"/>
      <c r="E75" s="400"/>
    </row>
    <row r="76" spans="1:5" s="423" customFormat="1" ht="12" customHeight="1">
      <c r="A76" s="375" t="s">
        <v>398</v>
      </c>
      <c r="B76" s="425" t="s">
        <v>399</v>
      </c>
      <c r="C76" s="417"/>
      <c r="D76" s="417"/>
      <c r="E76" s="400"/>
    </row>
    <row r="77" spans="1:5" s="423" customFormat="1" ht="12" customHeight="1" thickBot="1">
      <c r="A77" s="377" t="s">
        <v>400</v>
      </c>
      <c r="B77" s="405" t="s">
        <v>401</v>
      </c>
      <c r="C77" s="417"/>
      <c r="D77" s="417"/>
      <c r="E77" s="400"/>
    </row>
    <row r="78" spans="1:5" s="423" customFormat="1" ht="12" customHeight="1" thickBot="1">
      <c r="A78" s="435" t="s">
        <v>402</v>
      </c>
      <c r="B78" s="403" t="s">
        <v>403</v>
      </c>
      <c r="C78" s="413">
        <f>+C79+C80+C81+C82</f>
        <v>0</v>
      </c>
      <c r="D78" s="413">
        <f>+D79+D80+D81+D82</f>
        <v>0</v>
      </c>
      <c r="E78" s="396">
        <f>+E79+E80+E81+E82</f>
        <v>0</v>
      </c>
    </row>
    <row r="79" spans="1:5" s="423" customFormat="1" ht="12" customHeight="1">
      <c r="A79" s="427" t="s">
        <v>404</v>
      </c>
      <c r="B79" s="424" t="s">
        <v>405</v>
      </c>
      <c r="C79" s="417"/>
      <c r="D79" s="417"/>
      <c r="E79" s="400"/>
    </row>
    <row r="80" spans="1:5" s="423" customFormat="1" ht="12" customHeight="1">
      <c r="A80" s="428" t="s">
        <v>406</v>
      </c>
      <c r="B80" s="425" t="s">
        <v>407</v>
      </c>
      <c r="C80" s="417"/>
      <c r="D80" s="417"/>
      <c r="E80" s="400"/>
    </row>
    <row r="81" spans="1:5" s="423" customFormat="1" ht="12" customHeight="1">
      <c r="A81" s="428" t="s">
        <v>408</v>
      </c>
      <c r="B81" s="425" t="s">
        <v>409</v>
      </c>
      <c r="C81" s="417"/>
      <c r="D81" s="417"/>
      <c r="E81" s="400"/>
    </row>
    <row r="82" spans="1:5" s="423" customFormat="1" ht="12" customHeight="1" thickBot="1">
      <c r="A82" s="436" t="s">
        <v>410</v>
      </c>
      <c r="B82" s="405" t="s">
        <v>411</v>
      </c>
      <c r="C82" s="417"/>
      <c r="D82" s="417"/>
      <c r="E82" s="400"/>
    </row>
    <row r="83" spans="1:5" s="423" customFormat="1" ht="12" customHeight="1" thickBot="1">
      <c r="A83" s="435" t="s">
        <v>412</v>
      </c>
      <c r="B83" s="403" t="s">
        <v>413</v>
      </c>
      <c r="C83" s="438"/>
      <c r="D83" s="438"/>
      <c r="E83" s="439"/>
    </row>
    <row r="84" spans="1:5" s="423" customFormat="1" ht="12" customHeight="1" thickBot="1">
      <c r="A84" s="435" t="s">
        <v>414</v>
      </c>
      <c r="B84" s="359" t="s">
        <v>415</v>
      </c>
      <c r="C84" s="419">
        <f>+C62+C66+C71+C74+C78+C83</f>
        <v>0</v>
      </c>
      <c r="D84" s="419">
        <f>+D62+D66+D71+D74+D78+D83</f>
        <v>0</v>
      </c>
      <c r="E84" s="432">
        <f>+E62+E66+E71+E74+E78+E83</f>
        <v>0</v>
      </c>
    </row>
    <row r="85" spans="1:5" s="423" customFormat="1" ht="12" customHeight="1" thickBot="1">
      <c r="A85" s="437" t="s">
        <v>416</v>
      </c>
      <c r="B85" s="362" t="s">
        <v>417</v>
      </c>
      <c r="C85" s="419">
        <f>+C61+C84</f>
        <v>0</v>
      </c>
      <c r="D85" s="419">
        <f>+D61+D84</f>
        <v>0</v>
      </c>
      <c r="E85" s="432">
        <f>+E61+E84</f>
        <v>0</v>
      </c>
    </row>
    <row r="86" spans="1:5" s="423" customFormat="1" ht="12" customHeight="1">
      <c r="A86" s="357"/>
      <c r="B86" s="357"/>
      <c r="C86" s="358"/>
      <c r="D86" s="358"/>
      <c r="E86" s="358"/>
    </row>
    <row r="87" spans="1:5" ht="16.5" customHeight="1">
      <c r="A87" s="666" t="s">
        <v>36</v>
      </c>
      <c r="B87" s="666"/>
      <c r="C87" s="666"/>
      <c r="D87" s="666"/>
      <c r="E87" s="666"/>
    </row>
    <row r="88" spans="1:5" s="429" customFormat="1" ht="16.5" customHeight="1" thickBot="1">
      <c r="A88" s="47" t="s">
        <v>111</v>
      </c>
      <c r="B88" s="47"/>
      <c r="C88" s="390"/>
      <c r="D88" s="390"/>
      <c r="E88" s="390" t="s">
        <v>154</v>
      </c>
    </row>
    <row r="89" spans="1:5" s="429" customFormat="1" ht="16.5" customHeight="1">
      <c r="A89" s="667" t="s">
        <v>59</v>
      </c>
      <c r="B89" s="669" t="s">
        <v>175</v>
      </c>
      <c r="C89" s="671" t="e">
        <f>+C3</f>
        <v>#REF!</v>
      </c>
      <c r="D89" s="671"/>
      <c r="E89" s="672"/>
    </row>
    <row r="90" spans="1:5" ht="37.5" customHeight="1" thickBot="1">
      <c r="A90" s="668"/>
      <c r="B90" s="670"/>
      <c r="C90" s="48" t="s">
        <v>176</v>
      </c>
      <c r="D90" s="48" t="s">
        <v>181</v>
      </c>
      <c r="E90" s="49" t="s">
        <v>182</v>
      </c>
    </row>
    <row r="91" spans="1:5" s="422" customFormat="1" ht="12" customHeight="1" thickBot="1">
      <c r="A91" s="386" t="s">
        <v>418</v>
      </c>
      <c r="B91" s="387" t="s">
        <v>419</v>
      </c>
      <c r="C91" s="387" t="s">
        <v>420</v>
      </c>
      <c r="D91" s="387" t="s">
        <v>421</v>
      </c>
      <c r="E91" s="388" t="s">
        <v>422</v>
      </c>
    </row>
    <row r="92" spans="1:5" ht="12" customHeight="1" thickBot="1">
      <c r="A92" s="383" t="s">
        <v>7</v>
      </c>
      <c r="B92" s="385" t="s">
        <v>424</v>
      </c>
      <c r="C92" s="412">
        <f>SUM(C93:C97)</f>
        <v>0</v>
      </c>
      <c r="D92" s="412">
        <f>SUM(D93:D97)</f>
        <v>0</v>
      </c>
      <c r="E92" s="367">
        <f>SUM(E93:E97)</f>
        <v>0</v>
      </c>
    </row>
    <row r="93" spans="1:5" ht="12" customHeight="1">
      <c r="A93" s="378" t="s">
        <v>71</v>
      </c>
      <c r="B93" s="371" t="s">
        <v>37</v>
      </c>
      <c r="C93" s="99"/>
      <c r="D93" s="99"/>
      <c r="E93" s="366"/>
    </row>
    <row r="94" spans="1:5" ht="12" customHeight="1">
      <c r="A94" s="375" t="s">
        <v>72</v>
      </c>
      <c r="B94" s="369" t="s">
        <v>131</v>
      </c>
      <c r="C94" s="414"/>
      <c r="D94" s="414"/>
      <c r="E94" s="397"/>
    </row>
    <row r="95" spans="1:5" ht="12" customHeight="1">
      <c r="A95" s="375" t="s">
        <v>73</v>
      </c>
      <c r="B95" s="369" t="s">
        <v>100</v>
      </c>
      <c r="C95" s="416"/>
      <c r="D95" s="416"/>
      <c r="E95" s="399"/>
    </row>
    <row r="96" spans="1:5" ht="12" customHeight="1">
      <c r="A96" s="375" t="s">
        <v>74</v>
      </c>
      <c r="B96" s="372" t="s">
        <v>132</v>
      </c>
      <c r="C96" s="416"/>
      <c r="D96" s="416"/>
      <c r="E96" s="399"/>
    </row>
    <row r="97" spans="1:5" ht="12" customHeight="1">
      <c r="A97" s="375" t="s">
        <v>83</v>
      </c>
      <c r="B97" s="380" t="s">
        <v>133</v>
      </c>
      <c r="C97" s="416"/>
      <c r="D97" s="416"/>
      <c r="E97" s="399"/>
    </row>
    <row r="98" spans="1:5" ht="12" customHeight="1">
      <c r="A98" s="375" t="s">
        <v>75</v>
      </c>
      <c r="B98" s="369" t="s">
        <v>425</v>
      </c>
      <c r="C98" s="416"/>
      <c r="D98" s="416"/>
      <c r="E98" s="399"/>
    </row>
    <row r="99" spans="1:5" ht="12" customHeight="1">
      <c r="A99" s="375" t="s">
        <v>76</v>
      </c>
      <c r="B99" s="392" t="s">
        <v>426</v>
      </c>
      <c r="C99" s="416"/>
      <c r="D99" s="416"/>
      <c r="E99" s="399"/>
    </row>
    <row r="100" spans="1:5" ht="12" customHeight="1">
      <c r="A100" s="375" t="s">
        <v>84</v>
      </c>
      <c r="B100" s="393" t="s">
        <v>427</v>
      </c>
      <c r="C100" s="416"/>
      <c r="D100" s="416"/>
      <c r="E100" s="399"/>
    </row>
    <row r="101" spans="1:5" ht="12" customHeight="1">
      <c r="A101" s="375" t="s">
        <v>85</v>
      </c>
      <c r="B101" s="393" t="s">
        <v>428</v>
      </c>
      <c r="C101" s="416"/>
      <c r="D101" s="416"/>
      <c r="E101" s="399"/>
    </row>
    <row r="102" spans="1:5" ht="12" customHeight="1">
      <c r="A102" s="375" t="s">
        <v>86</v>
      </c>
      <c r="B102" s="392" t="s">
        <v>429</v>
      </c>
      <c r="C102" s="416"/>
      <c r="D102" s="416"/>
      <c r="E102" s="399"/>
    </row>
    <row r="103" spans="1:5" ht="12" customHeight="1">
      <c r="A103" s="375" t="s">
        <v>87</v>
      </c>
      <c r="B103" s="392" t="s">
        <v>430</v>
      </c>
      <c r="C103" s="416"/>
      <c r="D103" s="416"/>
      <c r="E103" s="399"/>
    </row>
    <row r="104" spans="1:5" ht="12" customHeight="1">
      <c r="A104" s="375" t="s">
        <v>89</v>
      </c>
      <c r="B104" s="393" t="s">
        <v>431</v>
      </c>
      <c r="C104" s="416"/>
      <c r="D104" s="416"/>
      <c r="E104" s="399"/>
    </row>
    <row r="105" spans="1:5" ht="12" customHeight="1">
      <c r="A105" s="374" t="s">
        <v>134</v>
      </c>
      <c r="B105" s="394" t="s">
        <v>432</v>
      </c>
      <c r="C105" s="416"/>
      <c r="D105" s="416"/>
      <c r="E105" s="399"/>
    </row>
    <row r="106" spans="1:5" ht="12" customHeight="1">
      <c r="A106" s="375" t="s">
        <v>433</v>
      </c>
      <c r="B106" s="394" t="s">
        <v>434</v>
      </c>
      <c r="C106" s="416"/>
      <c r="D106" s="416"/>
      <c r="E106" s="399"/>
    </row>
    <row r="107" spans="1:5" ht="12" customHeight="1" thickBot="1">
      <c r="A107" s="379" t="s">
        <v>435</v>
      </c>
      <c r="B107" s="395" t="s">
        <v>436</v>
      </c>
      <c r="C107" s="100"/>
      <c r="D107" s="100"/>
      <c r="E107" s="360"/>
    </row>
    <row r="108" spans="1:5" ht="12" customHeight="1" thickBot="1">
      <c r="A108" s="381" t="s">
        <v>8</v>
      </c>
      <c r="B108" s="384" t="s">
        <v>437</v>
      </c>
      <c r="C108" s="413">
        <f>+C109+C111+C113</f>
        <v>0</v>
      </c>
      <c r="D108" s="413">
        <f>+D109+D111+D113</f>
        <v>0</v>
      </c>
      <c r="E108" s="396">
        <f>+E109+E111+E113</f>
        <v>0</v>
      </c>
    </row>
    <row r="109" spans="1:5" ht="12" customHeight="1">
      <c r="A109" s="376" t="s">
        <v>77</v>
      </c>
      <c r="B109" s="369" t="s">
        <v>153</v>
      </c>
      <c r="C109" s="415"/>
      <c r="D109" s="415"/>
      <c r="E109" s="398"/>
    </row>
    <row r="110" spans="1:5" ht="12" customHeight="1">
      <c r="A110" s="376" t="s">
        <v>78</v>
      </c>
      <c r="B110" s="373" t="s">
        <v>438</v>
      </c>
      <c r="C110" s="415"/>
      <c r="D110" s="415"/>
      <c r="E110" s="398"/>
    </row>
    <row r="111" spans="1:5" ht="15.75">
      <c r="A111" s="376" t="s">
        <v>79</v>
      </c>
      <c r="B111" s="373" t="s">
        <v>135</v>
      </c>
      <c r="C111" s="414"/>
      <c r="D111" s="414"/>
      <c r="E111" s="397"/>
    </row>
    <row r="112" spans="1:5" ht="12" customHeight="1">
      <c r="A112" s="376" t="s">
        <v>80</v>
      </c>
      <c r="B112" s="373" t="s">
        <v>439</v>
      </c>
      <c r="C112" s="414"/>
      <c r="D112" s="414"/>
      <c r="E112" s="397"/>
    </row>
    <row r="113" spans="1:5" ht="12" customHeight="1">
      <c r="A113" s="376" t="s">
        <v>81</v>
      </c>
      <c r="B113" s="405" t="s">
        <v>156</v>
      </c>
      <c r="C113" s="414"/>
      <c r="D113" s="414"/>
      <c r="E113" s="397"/>
    </row>
    <row r="114" spans="1:5" ht="21.75" customHeight="1">
      <c r="A114" s="376" t="s">
        <v>88</v>
      </c>
      <c r="B114" s="404" t="s">
        <v>440</v>
      </c>
      <c r="C114" s="414"/>
      <c r="D114" s="414"/>
      <c r="E114" s="397"/>
    </row>
    <row r="115" spans="1:5" ht="24" customHeight="1">
      <c r="A115" s="376" t="s">
        <v>90</v>
      </c>
      <c r="B115" s="420" t="s">
        <v>441</v>
      </c>
      <c r="C115" s="414"/>
      <c r="D115" s="414"/>
      <c r="E115" s="397"/>
    </row>
    <row r="116" spans="1:5" ht="12" customHeight="1">
      <c r="A116" s="376" t="s">
        <v>136</v>
      </c>
      <c r="B116" s="393" t="s">
        <v>428</v>
      </c>
      <c r="C116" s="414"/>
      <c r="D116" s="414"/>
      <c r="E116" s="397"/>
    </row>
    <row r="117" spans="1:5" ht="12" customHeight="1">
      <c r="A117" s="376" t="s">
        <v>137</v>
      </c>
      <c r="B117" s="393" t="s">
        <v>442</v>
      </c>
      <c r="C117" s="414"/>
      <c r="D117" s="414"/>
      <c r="E117" s="397"/>
    </row>
    <row r="118" spans="1:5" ht="12" customHeight="1">
      <c r="A118" s="376" t="s">
        <v>138</v>
      </c>
      <c r="B118" s="393" t="s">
        <v>443</v>
      </c>
      <c r="C118" s="414"/>
      <c r="D118" s="414"/>
      <c r="E118" s="397"/>
    </row>
    <row r="119" spans="1:5" s="440" customFormat="1" ht="12" customHeight="1">
      <c r="A119" s="376" t="s">
        <v>444</v>
      </c>
      <c r="B119" s="393" t="s">
        <v>431</v>
      </c>
      <c r="C119" s="414"/>
      <c r="D119" s="414"/>
      <c r="E119" s="397"/>
    </row>
    <row r="120" spans="1:5" ht="12" customHeight="1">
      <c r="A120" s="376" t="s">
        <v>445</v>
      </c>
      <c r="B120" s="393" t="s">
        <v>446</v>
      </c>
      <c r="C120" s="414"/>
      <c r="D120" s="414"/>
      <c r="E120" s="397"/>
    </row>
    <row r="121" spans="1:5" ht="12" customHeight="1" thickBot="1">
      <c r="A121" s="374" t="s">
        <v>447</v>
      </c>
      <c r="B121" s="393" t="s">
        <v>448</v>
      </c>
      <c r="C121" s="416"/>
      <c r="D121" s="416"/>
      <c r="E121" s="399"/>
    </row>
    <row r="122" spans="1:5" ht="12" customHeight="1" thickBot="1">
      <c r="A122" s="381" t="s">
        <v>9</v>
      </c>
      <c r="B122" s="389" t="s">
        <v>449</v>
      </c>
      <c r="C122" s="413">
        <f>+C123+C124</f>
        <v>0</v>
      </c>
      <c r="D122" s="413">
        <f>+D123+D124</f>
        <v>0</v>
      </c>
      <c r="E122" s="396">
        <f>+E123+E124</f>
        <v>0</v>
      </c>
    </row>
    <row r="123" spans="1:5" ht="12" customHeight="1">
      <c r="A123" s="376" t="s">
        <v>60</v>
      </c>
      <c r="B123" s="370" t="s">
        <v>46</v>
      </c>
      <c r="C123" s="415"/>
      <c r="D123" s="415"/>
      <c r="E123" s="398"/>
    </row>
    <row r="124" spans="1:5" ht="12" customHeight="1" thickBot="1">
      <c r="A124" s="377" t="s">
        <v>61</v>
      </c>
      <c r="B124" s="373" t="s">
        <v>47</v>
      </c>
      <c r="C124" s="416"/>
      <c r="D124" s="416"/>
      <c r="E124" s="399"/>
    </row>
    <row r="125" spans="1:5" ht="12" customHeight="1" thickBot="1">
      <c r="A125" s="381" t="s">
        <v>10</v>
      </c>
      <c r="B125" s="389" t="s">
        <v>450</v>
      </c>
      <c r="C125" s="413">
        <f>+C92+C108+C122</f>
        <v>0</v>
      </c>
      <c r="D125" s="413">
        <f>+D92+D108+D122</f>
        <v>0</v>
      </c>
      <c r="E125" s="396">
        <f>+E92+E108+E122</f>
        <v>0</v>
      </c>
    </row>
    <row r="126" spans="1:5" ht="12" customHeight="1" thickBot="1">
      <c r="A126" s="381" t="s">
        <v>11</v>
      </c>
      <c r="B126" s="389" t="s">
        <v>451</v>
      </c>
      <c r="C126" s="413">
        <f>+C127+C128+C129</f>
        <v>0</v>
      </c>
      <c r="D126" s="413">
        <f>+D127+D128+D129</f>
        <v>0</v>
      </c>
      <c r="E126" s="396">
        <f>+E127+E128+E129</f>
        <v>0</v>
      </c>
    </row>
    <row r="127" spans="1:5" ht="12" customHeight="1">
      <c r="A127" s="376" t="s">
        <v>64</v>
      </c>
      <c r="B127" s="370" t="s">
        <v>452</v>
      </c>
      <c r="C127" s="414"/>
      <c r="D127" s="414"/>
      <c r="E127" s="397"/>
    </row>
    <row r="128" spans="1:5" ht="12" customHeight="1">
      <c r="A128" s="376" t="s">
        <v>65</v>
      </c>
      <c r="B128" s="370" t="s">
        <v>453</v>
      </c>
      <c r="C128" s="414"/>
      <c r="D128" s="414"/>
      <c r="E128" s="397"/>
    </row>
    <row r="129" spans="1:5" ht="12" customHeight="1" thickBot="1">
      <c r="A129" s="374" t="s">
        <v>66</v>
      </c>
      <c r="B129" s="368" t="s">
        <v>454</v>
      </c>
      <c r="C129" s="414"/>
      <c r="D129" s="414"/>
      <c r="E129" s="397"/>
    </row>
    <row r="130" spans="1:5" ht="12" customHeight="1" thickBot="1">
      <c r="A130" s="381" t="s">
        <v>12</v>
      </c>
      <c r="B130" s="389" t="s">
        <v>455</v>
      </c>
      <c r="C130" s="413">
        <f>+C131+C132+C134+C133</f>
        <v>0</v>
      </c>
      <c r="D130" s="413">
        <f>+D131+D132+D134+D133</f>
        <v>0</v>
      </c>
      <c r="E130" s="396">
        <f>+E131+E132+E134+E133</f>
        <v>0</v>
      </c>
    </row>
    <row r="131" spans="1:5" ht="12" customHeight="1">
      <c r="A131" s="376" t="s">
        <v>67</v>
      </c>
      <c r="B131" s="370" t="s">
        <v>456</v>
      </c>
      <c r="C131" s="414"/>
      <c r="D131" s="414"/>
      <c r="E131" s="397"/>
    </row>
    <row r="132" spans="1:5" ht="12" customHeight="1">
      <c r="A132" s="376" t="s">
        <v>68</v>
      </c>
      <c r="B132" s="370" t="s">
        <v>457</v>
      </c>
      <c r="C132" s="414"/>
      <c r="D132" s="414"/>
      <c r="E132" s="397"/>
    </row>
    <row r="133" spans="1:5" ht="12" customHeight="1">
      <c r="A133" s="376" t="s">
        <v>352</v>
      </c>
      <c r="B133" s="370" t="s">
        <v>458</v>
      </c>
      <c r="C133" s="414"/>
      <c r="D133" s="414"/>
      <c r="E133" s="397"/>
    </row>
    <row r="134" spans="1:5" ht="12" customHeight="1" thickBot="1">
      <c r="A134" s="374" t="s">
        <v>354</v>
      </c>
      <c r="B134" s="368" t="s">
        <v>459</v>
      </c>
      <c r="C134" s="414"/>
      <c r="D134" s="414"/>
      <c r="E134" s="397"/>
    </row>
    <row r="135" spans="1:5" ht="12" customHeight="1" thickBot="1">
      <c r="A135" s="381" t="s">
        <v>13</v>
      </c>
      <c r="B135" s="389" t="s">
        <v>460</v>
      </c>
      <c r="C135" s="419">
        <f>+C136+C137+C138+C139</f>
        <v>0</v>
      </c>
      <c r="D135" s="419">
        <f>+D136+D137+D138+D139</f>
        <v>0</v>
      </c>
      <c r="E135" s="432">
        <f>+E136+E137+E138+E139</f>
        <v>0</v>
      </c>
    </row>
    <row r="136" spans="1:5" ht="12" customHeight="1">
      <c r="A136" s="376" t="s">
        <v>69</v>
      </c>
      <c r="B136" s="370" t="s">
        <v>461</v>
      </c>
      <c r="C136" s="414"/>
      <c r="D136" s="414"/>
      <c r="E136" s="397"/>
    </row>
    <row r="137" spans="1:5" ht="12" customHeight="1">
      <c r="A137" s="376" t="s">
        <v>70</v>
      </c>
      <c r="B137" s="370" t="s">
        <v>462</v>
      </c>
      <c r="C137" s="414"/>
      <c r="D137" s="414"/>
      <c r="E137" s="397"/>
    </row>
    <row r="138" spans="1:5" ht="12" customHeight="1">
      <c r="A138" s="376" t="s">
        <v>361</v>
      </c>
      <c r="B138" s="370" t="s">
        <v>463</v>
      </c>
      <c r="C138" s="414"/>
      <c r="D138" s="414"/>
      <c r="E138" s="397"/>
    </row>
    <row r="139" spans="1:5" ht="12" customHeight="1" thickBot="1">
      <c r="A139" s="374" t="s">
        <v>363</v>
      </c>
      <c r="B139" s="368" t="s">
        <v>464</v>
      </c>
      <c r="C139" s="414"/>
      <c r="D139" s="414"/>
      <c r="E139" s="397"/>
    </row>
    <row r="140" spans="1:9" ht="15" customHeight="1" thickBot="1">
      <c r="A140" s="381" t="s">
        <v>14</v>
      </c>
      <c r="B140" s="389" t="s">
        <v>465</v>
      </c>
      <c r="C140" s="101">
        <f>+C141+C142+C143+C144</f>
        <v>0</v>
      </c>
      <c r="D140" s="101">
        <f>+D141+D142+D143+D144</f>
        <v>0</v>
      </c>
      <c r="E140" s="365">
        <f>+E141+E142+E143+E144</f>
        <v>0</v>
      </c>
      <c r="F140" s="430"/>
      <c r="G140" s="431"/>
      <c r="H140" s="431"/>
      <c r="I140" s="431"/>
    </row>
    <row r="141" spans="1:5" s="423" customFormat="1" ht="12.75" customHeight="1">
      <c r="A141" s="376" t="s">
        <v>129</v>
      </c>
      <c r="B141" s="370" t="s">
        <v>466</v>
      </c>
      <c r="C141" s="414"/>
      <c r="D141" s="414"/>
      <c r="E141" s="397"/>
    </row>
    <row r="142" spans="1:5" ht="12.75" customHeight="1">
      <c r="A142" s="376" t="s">
        <v>130</v>
      </c>
      <c r="B142" s="370" t="s">
        <v>467</v>
      </c>
      <c r="C142" s="414"/>
      <c r="D142" s="414"/>
      <c r="E142" s="397"/>
    </row>
    <row r="143" spans="1:5" ht="12.75" customHeight="1">
      <c r="A143" s="376" t="s">
        <v>155</v>
      </c>
      <c r="B143" s="370" t="s">
        <v>468</v>
      </c>
      <c r="C143" s="414"/>
      <c r="D143" s="414"/>
      <c r="E143" s="397"/>
    </row>
    <row r="144" spans="1:5" ht="12.75" customHeight="1" thickBot="1">
      <c r="A144" s="376" t="s">
        <v>369</v>
      </c>
      <c r="B144" s="370" t="s">
        <v>469</v>
      </c>
      <c r="C144" s="414"/>
      <c r="D144" s="414"/>
      <c r="E144" s="397"/>
    </row>
    <row r="145" spans="1:5" ht="16.5" thickBot="1">
      <c r="A145" s="381" t="s">
        <v>15</v>
      </c>
      <c r="B145" s="389" t="s">
        <v>470</v>
      </c>
      <c r="C145" s="363">
        <f>+C126+C130+C135+C140</f>
        <v>0</v>
      </c>
      <c r="D145" s="363">
        <f>+D126+D130+D135+D140</f>
        <v>0</v>
      </c>
      <c r="E145" s="364">
        <f>+E126+E130+E135+E140</f>
        <v>0</v>
      </c>
    </row>
    <row r="146" spans="1:5" ht="16.5" thickBot="1">
      <c r="A146" s="406" t="s">
        <v>16</v>
      </c>
      <c r="B146" s="409" t="s">
        <v>471</v>
      </c>
      <c r="C146" s="363">
        <f>+C125+C145</f>
        <v>0</v>
      </c>
      <c r="D146" s="363">
        <f>+D125+D145</f>
        <v>0</v>
      </c>
      <c r="E146" s="364">
        <f>+E125+E145</f>
        <v>0</v>
      </c>
    </row>
    <row r="148" spans="1:5" ht="18.75" customHeight="1">
      <c r="A148" s="665" t="s">
        <v>472</v>
      </c>
      <c r="B148" s="665"/>
      <c r="C148" s="665"/>
      <c r="D148" s="665"/>
      <c r="E148" s="665"/>
    </row>
    <row r="149" spans="1:5" ht="13.5" customHeight="1" thickBot="1">
      <c r="A149" s="391" t="s">
        <v>112</v>
      </c>
      <c r="B149" s="391"/>
      <c r="C149" s="421"/>
      <c r="E149" s="408" t="s">
        <v>154</v>
      </c>
    </row>
    <row r="150" spans="1:5" ht="21.75" thickBot="1">
      <c r="A150" s="381">
        <v>1</v>
      </c>
      <c r="B150" s="384" t="s">
        <v>473</v>
      </c>
      <c r="C150" s="407">
        <f>+C61-C125</f>
        <v>0</v>
      </c>
      <c r="D150" s="407">
        <f>+D61-D125</f>
        <v>0</v>
      </c>
      <c r="E150" s="407">
        <f>+E61-E125</f>
        <v>0</v>
      </c>
    </row>
    <row r="151" spans="1:5" ht="21.75" thickBot="1">
      <c r="A151" s="381" t="s">
        <v>8</v>
      </c>
      <c r="B151" s="384" t="s">
        <v>474</v>
      </c>
      <c r="C151" s="407">
        <f>+C84-C145</f>
        <v>0</v>
      </c>
      <c r="D151" s="407">
        <f>+D84-D145</f>
        <v>0</v>
      </c>
      <c r="E151" s="407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10" customFormat="1" ht="12.75" customHeight="1">
      <c r="C161" s="411"/>
      <c r="D161" s="411"/>
      <c r="E161" s="411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.......................Önkormányzat
2015. ÉVI ZÁRSZÁMADÁS
ÁLLAMIGAZGATÁSI FELADATOK MÉRLEGE
&amp;R&amp;"Times New Roman CE,Félkövér dőlt"&amp;11 1.4.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C13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3" t="s">
        <v>115</v>
      </c>
      <c r="C1" s="454"/>
      <c r="D1" s="454"/>
      <c r="E1" s="454"/>
      <c r="F1" s="454"/>
      <c r="G1" s="454"/>
      <c r="H1" s="454"/>
      <c r="I1" s="454"/>
      <c r="J1" s="675" t="s">
        <v>712</v>
      </c>
    </row>
    <row r="2" spans="7:10" ht="14.25" thickBot="1">
      <c r="G2" s="40"/>
      <c r="H2" s="40"/>
      <c r="I2" s="40" t="s">
        <v>51</v>
      </c>
      <c r="J2" s="675"/>
    </row>
    <row r="3" spans="1:10" ht="18" customHeight="1" thickBot="1">
      <c r="A3" s="673" t="s">
        <v>59</v>
      </c>
      <c r="B3" s="479" t="s">
        <v>43</v>
      </c>
      <c r="C3" s="480"/>
      <c r="D3" s="480"/>
      <c r="E3" s="480"/>
      <c r="F3" s="479" t="s">
        <v>44</v>
      </c>
      <c r="G3" s="481"/>
      <c r="H3" s="481"/>
      <c r="I3" s="481"/>
      <c r="J3" s="675"/>
    </row>
    <row r="4" spans="1:10" s="455" customFormat="1" ht="35.25" customHeight="1" thickBot="1">
      <c r="A4" s="674"/>
      <c r="B4" s="28" t="s">
        <v>52</v>
      </c>
      <c r="C4" s="29" t="e">
        <f>+CONCATENATE(LEFT('1.1.sz.mell.'!C3,4),". évi eredeti előirányzat")</f>
        <v>#REF!</v>
      </c>
      <c r="D4" s="441" t="e">
        <f>+CONCATENATE(LEFT('1.1.sz.mell.'!C3,4),". évi módosított előirányzat")</f>
        <v>#REF!</v>
      </c>
      <c r="E4" s="29" t="e">
        <f>+CONCATENATE(LEFT('1.1.sz.mell.'!C3,4),". évi teljesítés")</f>
        <v>#REF!</v>
      </c>
      <c r="F4" s="28" t="s">
        <v>52</v>
      </c>
      <c r="G4" s="29" t="e">
        <f>+C4</f>
        <v>#REF!</v>
      </c>
      <c r="H4" s="441" t="e">
        <f>+D4</f>
        <v>#REF!</v>
      </c>
      <c r="I4" s="471" t="e">
        <f>+E4</f>
        <v>#REF!</v>
      </c>
      <c r="J4" s="675"/>
    </row>
    <row r="5" spans="1:10" s="456" customFormat="1" ht="12" customHeight="1" thickBot="1">
      <c r="A5" s="482" t="s">
        <v>418</v>
      </c>
      <c r="B5" s="483" t="s">
        <v>419</v>
      </c>
      <c r="C5" s="484" t="s">
        <v>420</v>
      </c>
      <c r="D5" s="484" t="s">
        <v>421</v>
      </c>
      <c r="E5" s="484" t="s">
        <v>422</v>
      </c>
      <c r="F5" s="483" t="s">
        <v>499</v>
      </c>
      <c r="G5" s="484" t="s">
        <v>500</v>
      </c>
      <c r="H5" s="484" t="s">
        <v>501</v>
      </c>
      <c r="I5" s="485" t="s">
        <v>502</v>
      </c>
      <c r="J5" s="675"/>
    </row>
    <row r="6" spans="1:10" ht="15" customHeight="1">
      <c r="A6" s="457" t="s">
        <v>7</v>
      </c>
      <c r="B6" s="458" t="s">
        <v>475</v>
      </c>
      <c r="C6" s="444">
        <v>12737</v>
      </c>
      <c r="D6" s="444">
        <v>14273</v>
      </c>
      <c r="E6" s="444">
        <v>14522</v>
      </c>
      <c r="F6" s="458" t="s">
        <v>53</v>
      </c>
      <c r="G6" s="444">
        <v>5617</v>
      </c>
      <c r="H6" s="444">
        <v>5617</v>
      </c>
      <c r="I6" s="450">
        <v>5181</v>
      </c>
      <c r="J6" s="675"/>
    </row>
    <row r="7" spans="1:10" ht="15" customHeight="1">
      <c r="A7" s="459" t="s">
        <v>8</v>
      </c>
      <c r="B7" s="460" t="s">
        <v>476</v>
      </c>
      <c r="C7" s="445">
        <v>1797</v>
      </c>
      <c r="D7" s="445">
        <v>1797</v>
      </c>
      <c r="E7" s="445">
        <v>888</v>
      </c>
      <c r="F7" s="460" t="s">
        <v>131</v>
      </c>
      <c r="G7" s="445">
        <v>1549</v>
      </c>
      <c r="H7" s="445">
        <v>1549</v>
      </c>
      <c r="I7" s="451">
        <v>1250</v>
      </c>
      <c r="J7" s="675"/>
    </row>
    <row r="8" spans="1:10" ht="15" customHeight="1">
      <c r="A8" s="459" t="s">
        <v>9</v>
      </c>
      <c r="B8" s="460" t="s">
        <v>477</v>
      </c>
      <c r="C8" s="445"/>
      <c r="D8" s="445"/>
      <c r="E8" s="445"/>
      <c r="F8" s="460" t="s">
        <v>159</v>
      </c>
      <c r="G8" s="445">
        <v>9696</v>
      </c>
      <c r="H8" s="445">
        <v>9696</v>
      </c>
      <c r="I8" s="451">
        <v>4602</v>
      </c>
      <c r="J8" s="675"/>
    </row>
    <row r="9" spans="1:10" ht="15" customHeight="1">
      <c r="A9" s="459" t="s">
        <v>10</v>
      </c>
      <c r="B9" s="460" t="s">
        <v>122</v>
      </c>
      <c r="C9" s="445">
        <v>2745</v>
      </c>
      <c r="D9" s="445">
        <v>2745</v>
      </c>
      <c r="E9" s="445">
        <v>2743</v>
      </c>
      <c r="F9" s="460" t="s">
        <v>132</v>
      </c>
      <c r="G9" s="445">
        <v>1933</v>
      </c>
      <c r="H9" s="445">
        <v>1933</v>
      </c>
      <c r="I9" s="451">
        <v>1076</v>
      </c>
      <c r="J9" s="675"/>
    </row>
    <row r="10" spans="1:10" ht="15" customHeight="1">
      <c r="A10" s="459" t="s">
        <v>11</v>
      </c>
      <c r="B10" s="461" t="s">
        <v>478</v>
      </c>
      <c r="C10" s="445"/>
      <c r="D10" s="445"/>
      <c r="E10" s="445"/>
      <c r="F10" s="460" t="s">
        <v>133</v>
      </c>
      <c r="G10" s="445">
        <v>1654</v>
      </c>
      <c r="H10" s="445">
        <v>1724</v>
      </c>
      <c r="I10" s="451">
        <v>576</v>
      </c>
      <c r="J10" s="675"/>
    </row>
    <row r="11" spans="1:10" ht="15" customHeight="1">
      <c r="A11" s="459" t="s">
        <v>12</v>
      </c>
      <c r="B11" s="460" t="s">
        <v>633</v>
      </c>
      <c r="C11" s="446"/>
      <c r="D11" s="446"/>
      <c r="E11" s="446"/>
      <c r="F11" s="460" t="s">
        <v>38</v>
      </c>
      <c r="G11" s="445"/>
      <c r="H11" s="445"/>
      <c r="I11" s="451"/>
      <c r="J11" s="675"/>
    </row>
    <row r="12" spans="1:10" ht="15" customHeight="1">
      <c r="A12" s="459" t="s">
        <v>13</v>
      </c>
      <c r="B12" s="460" t="s">
        <v>348</v>
      </c>
      <c r="C12" s="445">
        <v>535</v>
      </c>
      <c r="D12" s="445">
        <v>535</v>
      </c>
      <c r="E12" s="445">
        <v>445</v>
      </c>
      <c r="F12" s="7"/>
      <c r="G12" s="445"/>
      <c r="H12" s="445"/>
      <c r="I12" s="451"/>
      <c r="J12" s="675"/>
    </row>
    <row r="13" spans="1:10" ht="15" customHeight="1">
      <c r="A13" s="459" t="s">
        <v>14</v>
      </c>
      <c r="B13" s="7"/>
      <c r="C13" s="445"/>
      <c r="D13" s="445"/>
      <c r="E13" s="445"/>
      <c r="F13" s="7"/>
      <c r="G13" s="445"/>
      <c r="H13" s="445"/>
      <c r="I13" s="451"/>
      <c r="J13" s="675"/>
    </row>
    <row r="14" spans="1:10" ht="15" customHeight="1">
      <c r="A14" s="459" t="s">
        <v>15</v>
      </c>
      <c r="B14" s="470"/>
      <c r="C14" s="446"/>
      <c r="D14" s="446"/>
      <c r="E14" s="446"/>
      <c r="F14" s="7"/>
      <c r="G14" s="445"/>
      <c r="H14" s="445"/>
      <c r="I14" s="451"/>
      <c r="J14" s="675"/>
    </row>
    <row r="15" spans="1:10" ht="15" customHeight="1">
      <c r="A15" s="459" t="s">
        <v>16</v>
      </c>
      <c r="B15" s="7"/>
      <c r="C15" s="445"/>
      <c r="D15" s="445"/>
      <c r="E15" s="445"/>
      <c r="F15" s="7"/>
      <c r="G15" s="445"/>
      <c r="H15" s="445"/>
      <c r="I15" s="451"/>
      <c r="J15" s="675"/>
    </row>
    <row r="16" spans="1:10" ht="15" customHeight="1">
      <c r="A16" s="459" t="s">
        <v>17</v>
      </c>
      <c r="B16" s="7"/>
      <c r="C16" s="445"/>
      <c r="D16" s="445"/>
      <c r="E16" s="445"/>
      <c r="F16" s="7"/>
      <c r="G16" s="445"/>
      <c r="H16" s="445"/>
      <c r="I16" s="451"/>
      <c r="J16" s="675"/>
    </row>
    <row r="17" spans="1:10" ht="15" customHeight="1" thickBot="1">
      <c r="A17" s="459" t="s">
        <v>18</v>
      </c>
      <c r="B17" s="13"/>
      <c r="C17" s="447"/>
      <c r="D17" s="447"/>
      <c r="E17" s="447"/>
      <c r="F17" s="7"/>
      <c r="G17" s="447"/>
      <c r="H17" s="447"/>
      <c r="I17" s="452"/>
      <c r="J17" s="675"/>
    </row>
    <row r="18" spans="1:10" ht="17.25" customHeight="1" thickBot="1">
      <c r="A18" s="462" t="s">
        <v>19</v>
      </c>
      <c r="B18" s="443" t="s">
        <v>479</v>
      </c>
      <c r="C18" s="448">
        <f>+C6+C7+C9+C10+C12+C13+C14+C15+C16+C17</f>
        <v>17814</v>
      </c>
      <c r="D18" s="448">
        <f>+D6+D7+D9+D10+D12+D13+D14+D15+D16+D17</f>
        <v>19350</v>
      </c>
      <c r="E18" s="448">
        <f>+E6+E7+E9+E10+E12+E13+E14+E15+E16+E17</f>
        <v>18598</v>
      </c>
      <c r="F18" s="443" t="s">
        <v>486</v>
      </c>
      <c r="G18" s="448">
        <f>SUM(G6:G17)</f>
        <v>20449</v>
      </c>
      <c r="H18" s="448">
        <f>SUM(H6:H17)</f>
        <v>20519</v>
      </c>
      <c r="I18" s="448">
        <f>SUM(I6:I17)</f>
        <v>12685</v>
      </c>
      <c r="J18" s="675"/>
    </row>
    <row r="19" spans="1:10" ht="15" customHeight="1">
      <c r="A19" s="463" t="s">
        <v>20</v>
      </c>
      <c r="B19" s="464" t="s">
        <v>480</v>
      </c>
      <c r="C19" s="41">
        <f>+C20+C21+C22+C23</f>
        <v>5500</v>
      </c>
      <c r="D19" s="41">
        <f>+D20+D21+D22+D23</f>
        <v>6400</v>
      </c>
      <c r="E19" s="41">
        <f>+E20+E21+E22+E23</f>
        <v>4130</v>
      </c>
      <c r="F19" s="465" t="s">
        <v>139</v>
      </c>
      <c r="G19" s="449"/>
      <c r="H19" s="449"/>
      <c r="I19" s="449"/>
      <c r="J19" s="675"/>
    </row>
    <row r="20" spans="1:10" ht="15" customHeight="1">
      <c r="A20" s="466" t="s">
        <v>21</v>
      </c>
      <c r="B20" s="465" t="s">
        <v>151</v>
      </c>
      <c r="C20" s="442">
        <v>5500</v>
      </c>
      <c r="D20" s="442">
        <v>6400</v>
      </c>
      <c r="E20" s="442">
        <v>4130</v>
      </c>
      <c r="F20" s="465" t="s">
        <v>487</v>
      </c>
      <c r="G20" s="442"/>
      <c r="H20" s="442"/>
      <c r="I20" s="442"/>
      <c r="J20" s="675"/>
    </row>
    <row r="21" spans="1:10" ht="15" customHeight="1">
      <c r="A21" s="466" t="s">
        <v>22</v>
      </c>
      <c r="B21" s="465" t="s">
        <v>152</v>
      </c>
      <c r="C21" s="442"/>
      <c r="D21" s="442"/>
      <c r="E21" s="442"/>
      <c r="F21" s="465" t="s">
        <v>113</v>
      </c>
      <c r="G21" s="442"/>
      <c r="H21" s="442"/>
      <c r="I21" s="442"/>
      <c r="J21" s="675"/>
    </row>
    <row r="22" spans="1:10" ht="15" customHeight="1">
      <c r="A22" s="466" t="s">
        <v>23</v>
      </c>
      <c r="B22" s="465" t="s">
        <v>157</v>
      </c>
      <c r="C22" s="442"/>
      <c r="D22" s="442"/>
      <c r="E22" s="442"/>
      <c r="F22" s="465" t="s">
        <v>114</v>
      </c>
      <c r="G22" s="442"/>
      <c r="H22" s="442"/>
      <c r="I22" s="442"/>
      <c r="J22" s="675"/>
    </row>
    <row r="23" spans="1:10" ht="15" customHeight="1">
      <c r="A23" s="466" t="s">
        <v>24</v>
      </c>
      <c r="B23" s="465" t="s">
        <v>158</v>
      </c>
      <c r="C23" s="442"/>
      <c r="D23" s="442"/>
      <c r="E23" s="442"/>
      <c r="F23" s="464" t="s">
        <v>160</v>
      </c>
      <c r="G23" s="442"/>
      <c r="H23" s="442"/>
      <c r="I23" s="442"/>
      <c r="J23" s="675"/>
    </row>
    <row r="24" spans="1:10" ht="15" customHeight="1">
      <c r="A24" s="466" t="s">
        <v>25</v>
      </c>
      <c r="B24" s="465" t="s">
        <v>481</v>
      </c>
      <c r="C24" s="467">
        <f>+C25+C26</f>
        <v>0</v>
      </c>
      <c r="D24" s="467">
        <f>+D25+D26</f>
        <v>0</v>
      </c>
      <c r="E24" s="467">
        <f>+E25+E26</f>
        <v>0</v>
      </c>
      <c r="F24" s="465" t="s">
        <v>140</v>
      </c>
      <c r="G24" s="442"/>
      <c r="H24" s="442"/>
      <c r="I24" s="442"/>
      <c r="J24" s="675"/>
    </row>
    <row r="25" spans="1:10" ht="15" customHeight="1">
      <c r="A25" s="463" t="s">
        <v>26</v>
      </c>
      <c r="B25" s="464" t="s">
        <v>482</v>
      </c>
      <c r="C25" s="449"/>
      <c r="D25" s="449"/>
      <c r="E25" s="449"/>
      <c r="F25" s="458" t="s">
        <v>141</v>
      </c>
      <c r="G25" s="449"/>
      <c r="H25" s="449"/>
      <c r="I25" s="449"/>
      <c r="J25" s="675"/>
    </row>
    <row r="26" spans="1:10" ht="15" customHeight="1" thickBot="1">
      <c r="A26" s="466" t="s">
        <v>27</v>
      </c>
      <c r="B26" s="465" t="s">
        <v>483</v>
      </c>
      <c r="C26" s="442"/>
      <c r="D26" s="442"/>
      <c r="E26" s="442"/>
      <c r="F26" s="7"/>
      <c r="G26" s="442"/>
      <c r="H26" s="442"/>
      <c r="I26" s="442"/>
      <c r="J26" s="675"/>
    </row>
    <row r="27" spans="1:10" ht="17.25" customHeight="1" thickBot="1">
      <c r="A27" s="462" t="s">
        <v>28</v>
      </c>
      <c r="B27" s="443" t="s">
        <v>484</v>
      </c>
      <c r="C27" s="448">
        <f>+C19+C24</f>
        <v>5500</v>
      </c>
      <c r="D27" s="448">
        <f>+D19+D24</f>
        <v>6400</v>
      </c>
      <c r="E27" s="448">
        <f>+E19+E24</f>
        <v>4130</v>
      </c>
      <c r="F27" s="443" t="s">
        <v>488</v>
      </c>
      <c r="G27" s="448">
        <f>SUM(G19:G26)</f>
        <v>0</v>
      </c>
      <c r="H27" s="448">
        <f>SUM(H19:H26)</f>
        <v>0</v>
      </c>
      <c r="I27" s="448">
        <f>SUM(I19:I26)</f>
        <v>0</v>
      </c>
      <c r="J27" s="675"/>
    </row>
    <row r="28" spans="1:10" ht="17.25" customHeight="1" thickBot="1">
      <c r="A28" s="462" t="s">
        <v>29</v>
      </c>
      <c r="B28" s="468" t="s">
        <v>485</v>
      </c>
      <c r="C28" s="102">
        <f>+C18+C27</f>
        <v>23314</v>
      </c>
      <c r="D28" s="102">
        <f>+D18+D27</f>
        <v>25750</v>
      </c>
      <c r="E28" s="469">
        <f>+E18+E27</f>
        <v>22728</v>
      </c>
      <c r="F28" s="468" t="s">
        <v>489</v>
      </c>
      <c r="G28" s="102">
        <f>+G18+G27</f>
        <v>20449</v>
      </c>
      <c r="H28" s="102">
        <f>+H18+H27</f>
        <v>20519</v>
      </c>
      <c r="I28" s="102">
        <f>+I18+I27</f>
        <v>12685</v>
      </c>
      <c r="J28" s="675"/>
    </row>
    <row r="29" spans="1:10" ht="17.25" customHeight="1" thickBot="1">
      <c r="A29" s="462" t="s">
        <v>30</v>
      </c>
      <c r="B29" s="468" t="s">
        <v>117</v>
      </c>
      <c r="C29" s="102">
        <f>IF(C18-G18&lt;0,G18-C18,"-")</f>
        <v>2635</v>
      </c>
      <c r="D29" s="102">
        <f>IF(D18-H18&lt;0,H18-D18,"-")</f>
        <v>1169</v>
      </c>
      <c r="E29" s="469" t="str">
        <f>IF(E18-I18&lt;0,I18-E18,"-")</f>
        <v>-</v>
      </c>
      <c r="F29" s="468" t="s">
        <v>118</v>
      </c>
      <c r="G29" s="102" t="str">
        <f>IF(C18-G18&gt;0,C18-G18,"-")</f>
        <v>-</v>
      </c>
      <c r="H29" s="102" t="str">
        <f>IF(D18-H18&gt;0,D18-H18,"-")</f>
        <v>-</v>
      </c>
      <c r="I29" s="102">
        <f>IF(E18-I18&gt;0,E18-I18,"-")</f>
        <v>5913</v>
      </c>
      <c r="J29" s="675"/>
    </row>
    <row r="30" spans="1:10" ht="17.25" customHeight="1" thickBot="1">
      <c r="A30" s="462" t="s">
        <v>31</v>
      </c>
      <c r="B30" s="468" t="s">
        <v>161</v>
      </c>
      <c r="C30" s="102" t="str">
        <f>IF(C28-G28&lt;0,G28-C28,"-")</f>
        <v>-</v>
      </c>
      <c r="D30" s="102" t="str">
        <f>IF(D28-H28&lt;0,H28-D28,"-")</f>
        <v>-</v>
      </c>
      <c r="E30" s="469" t="str">
        <f>IF(E28-I28&lt;0,I28-E28,"-")</f>
        <v>-</v>
      </c>
      <c r="F30" s="468" t="s">
        <v>162</v>
      </c>
      <c r="G30" s="102">
        <f>IF(C28-G28&gt;0,C28-G28,"-")</f>
        <v>2865</v>
      </c>
      <c r="H30" s="102">
        <f>IF(D28-H28&gt;0,D28-H28,"-")</f>
        <v>5231</v>
      </c>
      <c r="I30" s="102">
        <f>IF(E28-I28&gt;0,E28-I28,"-")</f>
        <v>10043</v>
      </c>
      <c r="J30" s="675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J1" sqref="J1:J3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3" t="s">
        <v>116</v>
      </c>
      <c r="C1" s="454"/>
      <c r="D1" s="454"/>
      <c r="E1" s="454"/>
      <c r="F1" s="454"/>
      <c r="G1" s="454"/>
      <c r="H1" s="454"/>
      <c r="I1" s="454"/>
      <c r="J1" s="678" t="s">
        <v>713</v>
      </c>
    </row>
    <row r="2" spans="7:10" ht="14.25" thickBot="1">
      <c r="G2" s="40"/>
      <c r="H2" s="40"/>
      <c r="I2" s="40" t="s">
        <v>51</v>
      </c>
      <c r="J2" s="678"/>
    </row>
    <row r="3" spans="1:10" ht="24" customHeight="1" thickBot="1">
      <c r="A3" s="676" t="s">
        <v>59</v>
      </c>
      <c r="B3" s="479" t="s">
        <v>43</v>
      </c>
      <c r="C3" s="480"/>
      <c r="D3" s="480"/>
      <c r="E3" s="480"/>
      <c r="F3" s="479" t="s">
        <v>44</v>
      </c>
      <c r="G3" s="481"/>
      <c r="H3" s="481"/>
      <c r="I3" s="481"/>
      <c r="J3" s="678"/>
    </row>
    <row r="4" spans="1:10" s="455" customFormat="1" ht="35.25" customHeight="1" thickBot="1">
      <c r="A4" s="677"/>
      <c r="B4" s="28" t="s">
        <v>52</v>
      </c>
      <c r="C4" s="29" t="e">
        <f>+'2.1.sz.mell  '!C4</f>
        <v>#REF!</v>
      </c>
      <c r="D4" s="441" t="e">
        <f>+'2.1.sz.mell  '!D4</f>
        <v>#REF!</v>
      </c>
      <c r="E4" s="29" t="e">
        <f>+'2.1.sz.mell  '!E4</f>
        <v>#REF!</v>
      </c>
      <c r="F4" s="28" t="s">
        <v>52</v>
      </c>
      <c r="G4" s="29" t="e">
        <f>+'2.1.sz.mell  '!C4</f>
        <v>#REF!</v>
      </c>
      <c r="H4" s="441" t="e">
        <f>+'2.1.sz.mell  '!D4</f>
        <v>#REF!</v>
      </c>
      <c r="I4" s="471" t="e">
        <f>+'2.1.sz.mell  '!E4</f>
        <v>#REF!</v>
      </c>
      <c r="J4" s="678"/>
    </row>
    <row r="5" spans="1:10" s="455" customFormat="1" ht="13.5" thickBot="1">
      <c r="A5" s="482" t="s">
        <v>418</v>
      </c>
      <c r="B5" s="483" t="s">
        <v>419</v>
      </c>
      <c r="C5" s="484" t="s">
        <v>420</v>
      </c>
      <c r="D5" s="484" t="s">
        <v>421</v>
      </c>
      <c r="E5" s="484" t="s">
        <v>422</v>
      </c>
      <c r="F5" s="483" t="s">
        <v>499</v>
      </c>
      <c r="G5" s="484" t="s">
        <v>500</v>
      </c>
      <c r="H5" s="484" t="s">
        <v>501</v>
      </c>
      <c r="I5" s="485" t="s">
        <v>502</v>
      </c>
      <c r="J5" s="678"/>
    </row>
    <row r="6" spans="1:10" ht="12.75" customHeight="1">
      <c r="A6" s="457" t="s">
        <v>7</v>
      </c>
      <c r="B6" s="458" t="s">
        <v>490</v>
      </c>
      <c r="C6" s="444"/>
      <c r="D6" s="444"/>
      <c r="E6" s="444"/>
      <c r="F6" s="458" t="s">
        <v>153</v>
      </c>
      <c r="G6" s="444">
        <v>571</v>
      </c>
      <c r="H6" s="444">
        <v>1071</v>
      </c>
      <c r="I6" s="450">
        <v>523</v>
      </c>
      <c r="J6" s="678"/>
    </row>
    <row r="7" spans="1:10" ht="12.75">
      <c r="A7" s="459" t="s">
        <v>8</v>
      </c>
      <c r="B7" s="460" t="s">
        <v>491</v>
      </c>
      <c r="C7" s="445"/>
      <c r="D7" s="445"/>
      <c r="E7" s="445"/>
      <c r="F7" s="460" t="s">
        <v>503</v>
      </c>
      <c r="G7" s="445"/>
      <c r="H7" s="445"/>
      <c r="I7" s="451"/>
      <c r="J7" s="678"/>
    </row>
    <row r="8" spans="1:10" ht="12.75" customHeight="1">
      <c r="A8" s="459" t="s">
        <v>9</v>
      </c>
      <c r="B8" s="460" t="s">
        <v>492</v>
      </c>
      <c r="C8" s="445"/>
      <c r="D8" s="445"/>
      <c r="E8" s="445"/>
      <c r="F8" s="460" t="s">
        <v>135</v>
      </c>
      <c r="G8" s="445"/>
      <c r="H8" s="445">
        <v>1415</v>
      </c>
      <c r="I8" s="451"/>
      <c r="J8" s="678"/>
    </row>
    <row r="9" spans="1:10" ht="12.75" customHeight="1">
      <c r="A9" s="459" t="s">
        <v>10</v>
      </c>
      <c r="B9" s="460" t="s">
        <v>493</v>
      </c>
      <c r="C9" s="445"/>
      <c r="D9" s="445"/>
      <c r="E9" s="445"/>
      <c r="F9" s="460" t="s">
        <v>504</v>
      </c>
      <c r="G9" s="445"/>
      <c r="H9" s="445"/>
      <c r="I9" s="451"/>
      <c r="J9" s="678"/>
    </row>
    <row r="10" spans="1:10" ht="12.75" customHeight="1">
      <c r="A10" s="459" t="s">
        <v>11</v>
      </c>
      <c r="B10" s="460" t="s">
        <v>494</v>
      </c>
      <c r="C10" s="445"/>
      <c r="D10" s="445"/>
      <c r="E10" s="445"/>
      <c r="F10" s="460" t="s">
        <v>156</v>
      </c>
      <c r="G10" s="445"/>
      <c r="H10" s="445"/>
      <c r="I10" s="451"/>
      <c r="J10" s="678"/>
    </row>
    <row r="11" spans="1:10" ht="12.75" customHeight="1">
      <c r="A11" s="459" t="s">
        <v>12</v>
      </c>
      <c r="B11" s="460" t="s">
        <v>495</v>
      </c>
      <c r="C11" s="446"/>
      <c r="D11" s="446"/>
      <c r="E11" s="446"/>
      <c r="F11" s="500"/>
      <c r="G11" s="445"/>
      <c r="H11" s="445"/>
      <c r="I11" s="451"/>
      <c r="J11" s="678"/>
    </row>
    <row r="12" spans="1:10" ht="12.75" customHeight="1">
      <c r="A12" s="459" t="s">
        <v>13</v>
      </c>
      <c r="B12" s="7"/>
      <c r="C12" s="445"/>
      <c r="D12" s="445"/>
      <c r="E12" s="445"/>
      <c r="F12" s="500"/>
      <c r="G12" s="445"/>
      <c r="H12" s="445"/>
      <c r="I12" s="451"/>
      <c r="J12" s="678"/>
    </row>
    <row r="13" spans="1:10" ht="12.75" customHeight="1">
      <c r="A13" s="459" t="s">
        <v>14</v>
      </c>
      <c r="B13" s="7"/>
      <c r="C13" s="445"/>
      <c r="D13" s="445"/>
      <c r="E13" s="445"/>
      <c r="F13" s="501"/>
      <c r="G13" s="445"/>
      <c r="H13" s="445"/>
      <c r="I13" s="451"/>
      <c r="J13" s="678"/>
    </row>
    <row r="14" spans="1:10" ht="12.75" customHeight="1">
      <c r="A14" s="459" t="s">
        <v>15</v>
      </c>
      <c r="B14" s="498"/>
      <c r="C14" s="446"/>
      <c r="D14" s="446"/>
      <c r="E14" s="446"/>
      <c r="F14" s="500"/>
      <c r="G14" s="445"/>
      <c r="H14" s="445"/>
      <c r="I14" s="451"/>
      <c r="J14" s="678"/>
    </row>
    <row r="15" spans="1:10" ht="12.75">
      <c r="A15" s="459" t="s">
        <v>16</v>
      </c>
      <c r="B15" s="7"/>
      <c r="C15" s="446"/>
      <c r="D15" s="446"/>
      <c r="E15" s="446"/>
      <c r="F15" s="500"/>
      <c r="G15" s="445"/>
      <c r="H15" s="445"/>
      <c r="I15" s="451"/>
      <c r="J15" s="678"/>
    </row>
    <row r="16" spans="1:10" ht="12.75" customHeight="1" thickBot="1">
      <c r="A16" s="495" t="s">
        <v>17</v>
      </c>
      <c r="B16" s="499"/>
      <c r="C16" s="497"/>
      <c r="D16" s="109"/>
      <c r="E16" s="116"/>
      <c r="F16" s="496" t="s">
        <v>38</v>
      </c>
      <c r="G16" s="445">
        <v>2294</v>
      </c>
      <c r="H16" s="445">
        <v>3563</v>
      </c>
      <c r="I16" s="451"/>
      <c r="J16" s="678"/>
    </row>
    <row r="17" spans="1:10" ht="15.75" customHeight="1" thickBot="1">
      <c r="A17" s="462" t="s">
        <v>18</v>
      </c>
      <c r="B17" s="443" t="s">
        <v>496</v>
      </c>
      <c r="C17" s="448">
        <f>+C6+C8+C9+C11+C12+C13+C14+C15+C16</f>
        <v>0</v>
      </c>
      <c r="D17" s="448">
        <f>+D6+D8+D9+D11+D12+D13+D14+D15+D16</f>
        <v>0</v>
      </c>
      <c r="E17" s="448">
        <f>+E6+E8+E9+E11+E12+E13+E14+E15+E16</f>
        <v>0</v>
      </c>
      <c r="F17" s="443" t="s">
        <v>505</v>
      </c>
      <c r="G17" s="448">
        <f>+G6+G8+G10+G11+G12+G13+G14+G15+G16</f>
        <v>2865</v>
      </c>
      <c r="H17" s="448">
        <f>+H6+H8+H10+H11+H12+H13+H14+H15+H16</f>
        <v>6049</v>
      </c>
      <c r="I17" s="478">
        <f>+I6+I8+I10+I11+I12+I13+I14+I15+I16</f>
        <v>523</v>
      </c>
      <c r="J17" s="678"/>
    </row>
    <row r="18" spans="1:10" ht="12.75" customHeight="1">
      <c r="A18" s="457" t="s">
        <v>19</v>
      </c>
      <c r="B18" s="487" t="s">
        <v>174</v>
      </c>
      <c r="C18" s="494">
        <f>+C19+C20+C21+C22+C23</f>
        <v>0</v>
      </c>
      <c r="D18" s="494">
        <f>+D19+D20+D21+D22+D23</f>
        <v>818</v>
      </c>
      <c r="E18" s="494">
        <f>+E19+E20+E21+E22+E23</f>
        <v>818</v>
      </c>
      <c r="F18" s="465" t="s">
        <v>139</v>
      </c>
      <c r="G18" s="104"/>
      <c r="H18" s="104"/>
      <c r="I18" s="475"/>
      <c r="J18" s="678"/>
    </row>
    <row r="19" spans="1:10" ht="12.75" customHeight="1">
      <c r="A19" s="459" t="s">
        <v>20</v>
      </c>
      <c r="B19" s="488" t="s">
        <v>163</v>
      </c>
      <c r="C19" s="442"/>
      <c r="D19" s="442"/>
      <c r="E19" s="442"/>
      <c r="F19" s="465" t="s">
        <v>142</v>
      </c>
      <c r="G19" s="442"/>
      <c r="H19" s="442"/>
      <c r="I19" s="476"/>
      <c r="J19" s="678"/>
    </row>
    <row r="20" spans="1:10" ht="12.75" customHeight="1">
      <c r="A20" s="457" t="s">
        <v>21</v>
      </c>
      <c r="B20" s="488" t="s">
        <v>164</v>
      </c>
      <c r="C20" s="442"/>
      <c r="D20" s="442"/>
      <c r="E20" s="442"/>
      <c r="F20" s="465" t="s">
        <v>113</v>
      </c>
      <c r="G20" s="442"/>
      <c r="H20" s="442"/>
      <c r="I20" s="476"/>
      <c r="J20" s="678"/>
    </row>
    <row r="21" spans="1:10" ht="12.75" customHeight="1">
      <c r="A21" s="459" t="s">
        <v>22</v>
      </c>
      <c r="B21" s="488" t="s">
        <v>165</v>
      </c>
      <c r="C21" s="442"/>
      <c r="D21" s="442"/>
      <c r="E21" s="442"/>
      <c r="F21" s="465" t="s">
        <v>114</v>
      </c>
      <c r="G21" s="442"/>
      <c r="H21" s="442"/>
      <c r="I21" s="476"/>
      <c r="J21" s="678"/>
    </row>
    <row r="22" spans="1:10" ht="12.75" customHeight="1">
      <c r="A22" s="457" t="s">
        <v>23</v>
      </c>
      <c r="B22" s="488" t="s">
        <v>166</v>
      </c>
      <c r="C22" s="442"/>
      <c r="D22" s="442"/>
      <c r="E22" s="442"/>
      <c r="F22" s="464" t="s">
        <v>160</v>
      </c>
      <c r="G22" s="442"/>
      <c r="H22" s="442"/>
      <c r="I22" s="476"/>
      <c r="J22" s="678"/>
    </row>
    <row r="23" spans="1:10" ht="12.75" customHeight="1">
      <c r="A23" s="459" t="s">
        <v>24</v>
      </c>
      <c r="B23" s="489" t="s">
        <v>167</v>
      </c>
      <c r="C23" s="442"/>
      <c r="D23" s="442">
        <v>818</v>
      </c>
      <c r="E23" s="442">
        <v>818</v>
      </c>
      <c r="F23" s="465" t="s">
        <v>143</v>
      </c>
      <c r="G23" s="442"/>
      <c r="H23" s="442"/>
      <c r="I23" s="476"/>
      <c r="J23" s="678"/>
    </row>
    <row r="24" spans="1:10" ht="12.75" customHeight="1">
      <c r="A24" s="457" t="s">
        <v>25</v>
      </c>
      <c r="B24" s="490" t="s">
        <v>168</v>
      </c>
      <c r="C24" s="467">
        <f>+C25+C26+C27+C28+C29</f>
        <v>0</v>
      </c>
      <c r="D24" s="467">
        <f>+D25+D26+D27+D28+D29</f>
        <v>0</v>
      </c>
      <c r="E24" s="467">
        <f>+E25+E26+E27+E28+E29</f>
        <v>0</v>
      </c>
      <c r="F24" s="491" t="s">
        <v>141</v>
      </c>
      <c r="G24" s="442"/>
      <c r="H24" s="442"/>
      <c r="I24" s="476"/>
      <c r="J24" s="678"/>
    </row>
    <row r="25" spans="1:10" ht="12.75" customHeight="1">
      <c r="A25" s="459" t="s">
        <v>26</v>
      </c>
      <c r="B25" s="489" t="s">
        <v>169</v>
      </c>
      <c r="C25" s="442"/>
      <c r="D25" s="442"/>
      <c r="E25" s="442"/>
      <c r="F25" s="491" t="s">
        <v>506</v>
      </c>
      <c r="G25" s="442"/>
      <c r="H25" s="442"/>
      <c r="I25" s="476"/>
      <c r="J25" s="678"/>
    </row>
    <row r="26" spans="1:10" ht="12.75" customHeight="1">
      <c r="A26" s="457" t="s">
        <v>27</v>
      </c>
      <c r="B26" s="489" t="s">
        <v>170</v>
      </c>
      <c r="C26" s="442"/>
      <c r="D26" s="442"/>
      <c r="E26" s="442"/>
      <c r="F26" s="486" t="s">
        <v>709</v>
      </c>
      <c r="G26" s="442">
        <v>538</v>
      </c>
      <c r="H26" s="442">
        <v>743</v>
      </c>
      <c r="I26" s="476">
        <v>743</v>
      </c>
      <c r="J26" s="678"/>
    </row>
    <row r="27" spans="1:10" ht="12.75" customHeight="1">
      <c r="A27" s="459" t="s">
        <v>28</v>
      </c>
      <c r="B27" s="488" t="s">
        <v>171</v>
      </c>
      <c r="C27" s="442"/>
      <c r="D27" s="442"/>
      <c r="E27" s="442"/>
      <c r="F27" s="477"/>
      <c r="G27" s="442"/>
      <c r="H27" s="442"/>
      <c r="I27" s="476"/>
      <c r="J27" s="678"/>
    </row>
    <row r="28" spans="1:10" ht="12.75" customHeight="1">
      <c r="A28" s="457" t="s">
        <v>29</v>
      </c>
      <c r="B28" s="492" t="s">
        <v>172</v>
      </c>
      <c r="C28" s="442"/>
      <c r="D28" s="442"/>
      <c r="E28" s="442"/>
      <c r="F28" s="7"/>
      <c r="G28" s="442"/>
      <c r="H28" s="442"/>
      <c r="I28" s="476"/>
      <c r="J28" s="678"/>
    </row>
    <row r="29" spans="1:10" ht="12.75" customHeight="1" thickBot="1">
      <c r="A29" s="459" t="s">
        <v>30</v>
      </c>
      <c r="B29" s="493" t="s">
        <v>173</v>
      </c>
      <c r="C29" s="442"/>
      <c r="D29" s="442"/>
      <c r="E29" s="442"/>
      <c r="F29" s="477"/>
      <c r="G29" s="442"/>
      <c r="H29" s="442"/>
      <c r="I29" s="476"/>
      <c r="J29" s="678"/>
    </row>
    <row r="30" spans="1:10" ht="16.5" customHeight="1" thickBot="1">
      <c r="A30" s="462" t="s">
        <v>31</v>
      </c>
      <c r="B30" s="443" t="s">
        <v>497</v>
      </c>
      <c r="C30" s="448">
        <f>+C18+C24</f>
        <v>0</v>
      </c>
      <c r="D30" s="448">
        <f>+D18+D24</f>
        <v>818</v>
      </c>
      <c r="E30" s="448">
        <f>+E18+E24</f>
        <v>818</v>
      </c>
      <c r="F30" s="443" t="s">
        <v>508</v>
      </c>
      <c r="G30" s="448">
        <f>SUM(G18:G29)</f>
        <v>538</v>
      </c>
      <c r="H30" s="448">
        <f>SUM(H18:H29)</f>
        <v>743</v>
      </c>
      <c r="I30" s="478">
        <f>SUM(I18:I29)</f>
        <v>743</v>
      </c>
      <c r="J30" s="678"/>
    </row>
    <row r="31" spans="1:10" ht="16.5" customHeight="1" thickBot="1">
      <c r="A31" s="462" t="s">
        <v>32</v>
      </c>
      <c r="B31" s="468" t="s">
        <v>498</v>
      </c>
      <c r="C31" s="102">
        <f>+C17+C30</f>
        <v>0</v>
      </c>
      <c r="D31" s="102">
        <f>+D17+D30</f>
        <v>818</v>
      </c>
      <c r="E31" s="469">
        <f>+E17+E30</f>
        <v>818</v>
      </c>
      <c r="F31" s="468" t="s">
        <v>507</v>
      </c>
      <c r="G31" s="102">
        <f>+G17+G30</f>
        <v>3403</v>
      </c>
      <c r="H31" s="102">
        <f>+H17+H30</f>
        <v>6792</v>
      </c>
      <c r="I31" s="103">
        <f>+I17+I30</f>
        <v>1266</v>
      </c>
      <c r="J31" s="678"/>
    </row>
    <row r="32" spans="1:10" ht="16.5" customHeight="1" thickBot="1">
      <c r="A32" s="462" t="s">
        <v>33</v>
      </c>
      <c r="B32" s="468" t="s">
        <v>117</v>
      </c>
      <c r="C32" s="102">
        <f>IF(C17-G17&lt;0,G17-C17,"-")</f>
        <v>2865</v>
      </c>
      <c r="D32" s="102">
        <f>IF(D17-H17&lt;0,H17-D17,"-")</f>
        <v>6049</v>
      </c>
      <c r="E32" s="469">
        <f>IF(E17-I17&lt;0,I17-E17,"-")</f>
        <v>523</v>
      </c>
      <c r="F32" s="468" t="s">
        <v>118</v>
      </c>
      <c r="G32" s="102" t="str">
        <f>IF(C17-G17&gt;0,C17-G17,"-")</f>
        <v>-</v>
      </c>
      <c r="H32" s="102" t="str">
        <f>IF(D17-H17&gt;0,D17-H17,"-")</f>
        <v>-</v>
      </c>
      <c r="I32" s="103" t="str">
        <f>IF(E17-I17&gt;0,E17-I17,"-")</f>
        <v>-</v>
      </c>
      <c r="J32" s="678"/>
    </row>
    <row r="33" spans="1:10" ht="16.5" customHeight="1" thickBot="1">
      <c r="A33" s="462" t="s">
        <v>34</v>
      </c>
      <c r="B33" s="468" t="s">
        <v>161</v>
      </c>
      <c r="C33" s="102">
        <f>IF(C26-G26&lt;0,G26-C26,"-")</f>
        <v>538</v>
      </c>
      <c r="D33" s="102">
        <f>IF(D26-H26&lt;0,H26-D26,"-")</f>
        <v>743</v>
      </c>
      <c r="E33" s="469">
        <f>IF(E26-I26&lt;0,I26-E26,"-")</f>
        <v>743</v>
      </c>
      <c r="F33" s="468" t="s">
        <v>162</v>
      </c>
      <c r="G33" s="102" t="str">
        <f>IF(C26-G26&gt;0,C26-G26,"-")</f>
        <v>-</v>
      </c>
      <c r="H33" s="102" t="str">
        <f>IF(D26-H26&gt;0,D26-H26,"-")</f>
        <v>-</v>
      </c>
      <c r="I33" s="103" t="str">
        <f>IF(E26-I26&gt;0,E26-I26,"-")</f>
        <v>-</v>
      </c>
      <c r="J33" s="678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24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80" t="s">
        <v>1</v>
      </c>
      <c r="B1" s="680"/>
      <c r="C1" s="680"/>
      <c r="D1" s="680"/>
      <c r="E1" s="680"/>
      <c r="F1" s="680"/>
      <c r="G1" s="680"/>
      <c r="H1" s="681" t="s">
        <v>714</v>
      </c>
    </row>
    <row r="2" spans="1:8" ht="22.5" customHeight="1" thickBot="1">
      <c r="A2" s="27"/>
      <c r="B2" s="10"/>
      <c r="C2" s="10"/>
      <c r="D2" s="10"/>
      <c r="E2" s="10"/>
      <c r="F2" s="679" t="s">
        <v>51</v>
      </c>
      <c r="G2" s="679"/>
      <c r="H2" s="681"/>
    </row>
    <row r="3" spans="1:8" s="6" customFormat="1" ht="50.25" customHeight="1" thickBot="1">
      <c r="A3" s="28" t="s">
        <v>55</v>
      </c>
      <c r="B3" s="29" t="s">
        <v>56</v>
      </c>
      <c r="C3" s="29" t="s">
        <v>57</v>
      </c>
      <c r="D3" s="29" t="e">
        <f>+CONCATENATE("Felhasználás ",LEFT(#REF!,4)-1,". XII.31-ig")</f>
        <v>#REF!</v>
      </c>
      <c r="E3" s="29" t="e">
        <f>+CONCATENATE(LEFT(#REF!,4),". évi módosított előirányzat")</f>
        <v>#REF!</v>
      </c>
      <c r="F3" s="106" t="e">
        <f>+CONCATENATE(LEFT(#REF!,4),". évi teljesítés")</f>
        <v>#REF!</v>
      </c>
      <c r="G3" s="105" t="e">
        <f>+CONCATENATE("Összes teljesítés ",LEFT(#REF!,4),". dec. 31-ig")</f>
        <v>#REF!</v>
      </c>
      <c r="H3" s="681"/>
    </row>
    <row r="4" spans="1:8" s="10" customFormat="1" ht="12" customHeight="1" thickBot="1">
      <c r="A4" s="472" t="s">
        <v>418</v>
      </c>
      <c r="B4" s="473" t="s">
        <v>419</v>
      </c>
      <c r="C4" s="473" t="s">
        <v>420</v>
      </c>
      <c r="D4" s="473" t="s">
        <v>421</v>
      </c>
      <c r="E4" s="473" t="s">
        <v>422</v>
      </c>
      <c r="F4" s="50" t="s">
        <v>499</v>
      </c>
      <c r="G4" s="474" t="s">
        <v>509</v>
      </c>
      <c r="H4" s="681"/>
    </row>
    <row r="5" spans="1:8" ht="15.75" customHeight="1">
      <c r="A5" s="7" t="s">
        <v>710</v>
      </c>
      <c r="B5" s="2">
        <v>571</v>
      </c>
      <c r="C5" s="11">
        <v>2015</v>
      </c>
      <c r="D5" s="2"/>
      <c r="E5" s="2">
        <v>571</v>
      </c>
      <c r="F5" s="51"/>
      <c r="G5" s="52">
        <f>+D5+F5</f>
        <v>0</v>
      </c>
      <c r="H5" s="681"/>
    </row>
    <row r="6" spans="1:8" ht="15.75" customHeight="1">
      <c r="A6" s="7" t="s">
        <v>711</v>
      </c>
      <c r="B6" s="2">
        <v>153</v>
      </c>
      <c r="C6" s="11">
        <v>2015</v>
      </c>
      <c r="D6" s="2"/>
      <c r="E6" s="2">
        <v>153</v>
      </c>
      <c r="F6" s="51">
        <v>153</v>
      </c>
      <c r="G6" s="52">
        <f aca="true" t="shared" si="0" ref="G6:G23">+D6+F6</f>
        <v>153</v>
      </c>
      <c r="H6" s="681"/>
    </row>
    <row r="7" spans="1:8" ht="15.75" customHeight="1">
      <c r="A7" s="7"/>
      <c r="B7" s="2"/>
      <c r="C7" s="11"/>
      <c r="D7" s="2"/>
      <c r="E7" s="2"/>
      <c r="F7" s="51"/>
      <c r="G7" s="52">
        <f t="shared" si="0"/>
        <v>0</v>
      </c>
      <c r="H7" s="681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681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681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681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681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681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681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681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681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681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681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681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681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681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681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681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681"/>
    </row>
    <row r="24" spans="1:8" s="17" customFormat="1" ht="18" customHeight="1" thickBot="1">
      <c r="A24" s="30" t="s">
        <v>54</v>
      </c>
      <c r="B24" s="15">
        <f>SUM(B5:B23)</f>
        <v>724</v>
      </c>
      <c r="C24" s="22"/>
      <c r="D24" s="15">
        <f>SUM(D5:D23)</f>
        <v>0</v>
      </c>
      <c r="E24" s="15">
        <f>SUM(E5:E23)</f>
        <v>724</v>
      </c>
      <c r="F24" s="15">
        <f>SUM(F5:F23)</f>
        <v>153</v>
      </c>
      <c r="G24" s="16">
        <f>SUM(G5:G23)</f>
        <v>153</v>
      </c>
      <c r="H24" s="681"/>
    </row>
    <row r="25" spans="6:8" ht="12.75">
      <c r="F25" s="17"/>
      <c r="G25" s="17"/>
      <c r="H25" s="640"/>
    </row>
    <row r="26" ht="12.75">
      <c r="H26" s="640"/>
    </row>
    <row r="27" ht="12.75">
      <c r="H27" s="640"/>
    </row>
    <row r="28" ht="12.75">
      <c r="H28" s="640"/>
    </row>
    <row r="29" ht="12.75">
      <c r="H29" s="640"/>
    </row>
    <row r="30" ht="12.75">
      <c r="H30" s="640"/>
    </row>
    <row r="31" ht="12.75">
      <c r="H31" s="640"/>
    </row>
    <row r="32" ht="12.75">
      <c r="H32" s="640"/>
    </row>
    <row r="33" ht="12.75">
      <c r="H33" s="640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80" t="s">
        <v>2</v>
      </c>
      <c r="B1" s="680"/>
      <c r="C1" s="680"/>
      <c r="D1" s="680"/>
      <c r="E1" s="680"/>
      <c r="F1" s="680"/>
      <c r="G1" s="680"/>
      <c r="H1" s="682" t="s">
        <v>715</v>
      </c>
    </row>
    <row r="2" spans="1:8" ht="23.25" customHeight="1" thickBot="1">
      <c r="A2" s="27"/>
      <c r="B2" s="10"/>
      <c r="C2" s="10"/>
      <c r="D2" s="10"/>
      <c r="E2" s="10"/>
      <c r="F2" s="679" t="s">
        <v>51</v>
      </c>
      <c r="G2" s="679"/>
      <c r="H2" s="682"/>
    </row>
    <row r="3" spans="1:8" s="6" customFormat="1" ht="48.75" customHeight="1" thickBot="1">
      <c r="A3" s="28" t="s">
        <v>58</v>
      </c>
      <c r="B3" s="29" t="s">
        <v>56</v>
      </c>
      <c r="C3" s="29" t="s">
        <v>57</v>
      </c>
      <c r="D3" s="29" t="e">
        <f>+'3.sz.mell.'!D3</f>
        <v>#REF!</v>
      </c>
      <c r="E3" s="29" t="e">
        <f>+'3.sz.mell.'!E3</f>
        <v>#REF!</v>
      </c>
      <c r="F3" s="106" t="e">
        <f>+'3.sz.mell.'!F3</f>
        <v>#REF!</v>
      </c>
      <c r="G3" s="105" t="e">
        <f>+'3.sz.mell.'!G3</f>
        <v>#REF!</v>
      </c>
      <c r="H3" s="682"/>
    </row>
    <row r="4" spans="1:8" s="10" customFormat="1" ht="15" customHeight="1" thickBot="1">
      <c r="A4" s="472" t="s">
        <v>418</v>
      </c>
      <c r="B4" s="473" t="s">
        <v>419</v>
      </c>
      <c r="C4" s="473" t="s">
        <v>420</v>
      </c>
      <c r="D4" s="473" t="s">
        <v>421</v>
      </c>
      <c r="E4" s="473" t="s">
        <v>422</v>
      </c>
      <c r="F4" s="50" t="s">
        <v>499</v>
      </c>
      <c r="G4" s="474" t="s">
        <v>509</v>
      </c>
      <c r="H4" s="682"/>
    </row>
    <row r="5" spans="1:8" ht="15.75" customHeight="1">
      <c r="A5" s="18"/>
      <c r="B5" s="2"/>
      <c r="C5" s="340"/>
      <c r="D5" s="2"/>
      <c r="E5" s="2"/>
      <c r="F5" s="51"/>
      <c r="G5" s="52">
        <f>+D5+F5</f>
        <v>0</v>
      </c>
      <c r="H5" s="682"/>
    </row>
    <row r="6" spans="1:8" ht="15.75" customHeight="1">
      <c r="A6" s="18"/>
      <c r="B6" s="2"/>
      <c r="C6" s="340"/>
      <c r="D6" s="2"/>
      <c r="E6" s="2"/>
      <c r="F6" s="51"/>
      <c r="G6" s="52">
        <f aca="true" t="shared" si="0" ref="G6:G23">+D6+F6</f>
        <v>0</v>
      </c>
      <c r="H6" s="682"/>
    </row>
    <row r="7" spans="1:8" ht="15.75" customHeight="1">
      <c r="A7" s="18"/>
      <c r="B7" s="2"/>
      <c r="C7" s="340"/>
      <c r="D7" s="2"/>
      <c r="E7" s="2"/>
      <c r="F7" s="51"/>
      <c r="G7" s="52">
        <f t="shared" si="0"/>
        <v>0</v>
      </c>
      <c r="H7" s="682"/>
    </row>
    <row r="8" spans="1:8" ht="15.75" customHeight="1">
      <c r="A8" s="18"/>
      <c r="B8" s="2"/>
      <c r="C8" s="340"/>
      <c r="D8" s="2"/>
      <c r="E8" s="2"/>
      <c r="F8" s="51"/>
      <c r="G8" s="52">
        <f t="shared" si="0"/>
        <v>0</v>
      </c>
      <c r="H8" s="682"/>
    </row>
    <row r="9" spans="1:8" ht="15.75" customHeight="1">
      <c r="A9" s="18"/>
      <c r="B9" s="2"/>
      <c r="C9" s="340"/>
      <c r="D9" s="2"/>
      <c r="E9" s="2"/>
      <c r="F9" s="51"/>
      <c r="G9" s="52">
        <f t="shared" si="0"/>
        <v>0</v>
      </c>
      <c r="H9" s="682"/>
    </row>
    <row r="10" spans="1:8" ht="15.75" customHeight="1">
      <c r="A10" s="18"/>
      <c r="B10" s="2"/>
      <c r="C10" s="340"/>
      <c r="D10" s="2"/>
      <c r="E10" s="2"/>
      <c r="F10" s="51"/>
      <c r="G10" s="52">
        <f t="shared" si="0"/>
        <v>0</v>
      </c>
      <c r="H10" s="682"/>
    </row>
    <row r="11" spans="1:8" ht="15.75" customHeight="1">
      <c r="A11" s="18"/>
      <c r="B11" s="2"/>
      <c r="C11" s="340"/>
      <c r="D11" s="2"/>
      <c r="E11" s="2"/>
      <c r="F11" s="51"/>
      <c r="G11" s="52">
        <f t="shared" si="0"/>
        <v>0</v>
      </c>
      <c r="H11" s="682"/>
    </row>
    <row r="12" spans="1:8" ht="15.75" customHeight="1">
      <c r="A12" s="18"/>
      <c r="B12" s="2"/>
      <c r="C12" s="340"/>
      <c r="D12" s="2"/>
      <c r="E12" s="2"/>
      <c r="F12" s="51"/>
      <c r="G12" s="52">
        <f t="shared" si="0"/>
        <v>0</v>
      </c>
      <c r="H12" s="682"/>
    </row>
    <row r="13" spans="1:8" ht="15.75" customHeight="1">
      <c r="A13" s="18"/>
      <c r="B13" s="2"/>
      <c r="C13" s="340"/>
      <c r="D13" s="2"/>
      <c r="E13" s="2"/>
      <c r="F13" s="51"/>
      <c r="G13" s="52">
        <f t="shared" si="0"/>
        <v>0</v>
      </c>
      <c r="H13" s="682"/>
    </row>
    <row r="14" spans="1:8" ht="15.75" customHeight="1">
      <c r="A14" s="18"/>
      <c r="B14" s="2"/>
      <c r="C14" s="340"/>
      <c r="D14" s="2"/>
      <c r="E14" s="2"/>
      <c r="F14" s="51"/>
      <c r="G14" s="52">
        <f t="shared" si="0"/>
        <v>0</v>
      </c>
      <c r="H14" s="682"/>
    </row>
    <row r="15" spans="1:8" ht="15.75" customHeight="1">
      <c r="A15" s="18"/>
      <c r="B15" s="2"/>
      <c r="C15" s="340"/>
      <c r="D15" s="2"/>
      <c r="E15" s="2"/>
      <c r="F15" s="51"/>
      <c r="G15" s="52">
        <f t="shared" si="0"/>
        <v>0</v>
      </c>
      <c r="H15" s="682"/>
    </row>
    <row r="16" spans="1:8" ht="15.75" customHeight="1">
      <c r="A16" s="18"/>
      <c r="B16" s="2"/>
      <c r="C16" s="340"/>
      <c r="D16" s="2"/>
      <c r="E16" s="2"/>
      <c r="F16" s="51"/>
      <c r="G16" s="52">
        <f t="shared" si="0"/>
        <v>0</v>
      </c>
      <c r="H16" s="682"/>
    </row>
    <row r="17" spans="1:8" ht="15.75" customHeight="1">
      <c r="A17" s="18"/>
      <c r="B17" s="2"/>
      <c r="C17" s="340"/>
      <c r="D17" s="2"/>
      <c r="E17" s="2"/>
      <c r="F17" s="51"/>
      <c r="G17" s="52">
        <f t="shared" si="0"/>
        <v>0</v>
      </c>
      <c r="H17" s="682"/>
    </row>
    <row r="18" spans="1:8" ht="15.75" customHeight="1">
      <c r="A18" s="18"/>
      <c r="B18" s="2"/>
      <c r="C18" s="340"/>
      <c r="D18" s="2"/>
      <c r="E18" s="2"/>
      <c r="F18" s="51"/>
      <c r="G18" s="52">
        <f t="shared" si="0"/>
        <v>0</v>
      </c>
      <c r="H18" s="682"/>
    </row>
    <row r="19" spans="1:8" ht="15.75" customHeight="1">
      <c r="A19" s="18"/>
      <c r="B19" s="2"/>
      <c r="C19" s="340"/>
      <c r="D19" s="2"/>
      <c r="E19" s="2"/>
      <c r="F19" s="51"/>
      <c r="G19" s="52">
        <f t="shared" si="0"/>
        <v>0</v>
      </c>
      <c r="H19" s="682"/>
    </row>
    <row r="20" spans="1:8" ht="15.75" customHeight="1">
      <c r="A20" s="18"/>
      <c r="B20" s="2"/>
      <c r="C20" s="340"/>
      <c r="D20" s="2"/>
      <c r="E20" s="2"/>
      <c r="F20" s="51"/>
      <c r="G20" s="52">
        <f t="shared" si="0"/>
        <v>0</v>
      </c>
      <c r="H20" s="682"/>
    </row>
    <row r="21" spans="1:8" ht="15.75" customHeight="1">
      <c r="A21" s="18"/>
      <c r="B21" s="2"/>
      <c r="C21" s="340"/>
      <c r="D21" s="2"/>
      <c r="E21" s="2"/>
      <c r="F21" s="51"/>
      <c r="G21" s="52">
        <f t="shared" si="0"/>
        <v>0</v>
      </c>
      <c r="H21" s="682"/>
    </row>
    <row r="22" spans="1:8" ht="15.75" customHeight="1">
      <c r="A22" s="18"/>
      <c r="B22" s="2"/>
      <c r="C22" s="340"/>
      <c r="D22" s="2"/>
      <c r="E22" s="2"/>
      <c r="F22" s="51"/>
      <c r="G22" s="52">
        <f t="shared" si="0"/>
        <v>0</v>
      </c>
      <c r="H22" s="682"/>
    </row>
    <row r="23" spans="1:8" ht="15.75" customHeight="1" thickBot="1">
      <c r="A23" s="19"/>
      <c r="B23" s="3"/>
      <c r="C23" s="341"/>
      <c r="D23" s="3"/>
      <c r="E23" s="3"/>
      <c r="F23" s="53"/>
      <c r="G23" s="52">
        <f t="shared" si="0"/>
        <v>0</v>
      </c>
      <c r="H23" s="682"/>
    </row>
    <row r="24" spans="1:8" s="17" customFormat="1" ht="18" customHeight="1" thickBot="1">
      <c r="A24" s="30" t="s">
        <v>54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682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B13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89" t="s">
        <v>0</v>
      </c>
      <c r="B1" s="689"/>
      <c r="C1" s="689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7" t="s">
        <v>716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83" t="s">
        <v>51</v>
      </c>
      <c r="M2" s="683"/>
      <c r="N2" s="697"/>
    </row>
    <row r="3" spans="1:14" ht="13.5" thickBot="1">
      <c r="A3" s="685" t="s">
        <v>92</v>
      </c>
      <c r="B3" s="692" t="s">
        <v>180</v>
      </c>
      <c r="C3" s="692"/>
      <c r="D3" s="692"/>
      <c r="E3" s="692"/>
      <c r="F3" s="692"/>
      <c r="G3" s="692"/>
      <c r="H3" s="692"/>
      <c r="I3" s="692"/>
      <c r="J3" s="702" t="s">
        <v>182</v>
      </c>
      <c r="K3" s="702"/>
      <c r="L3" s="702"/>
      <c r="M3" s="702"/>
      <c r="N3" s="697"/>
    </row>
    <row r="4" spans="1:14" ht="15" customHeight="1" thickBot="1">
      <c r="A4" s="686"/>
      <c r="B4" s="693" t="s">
        <v>183</v>
      </c>
      <c r="C4" s="684" t="s">
        <v>184</v>
      </c>
      <c r="D4" s="688" t="s">
        <v>178</v>
      </c>
      <c r="E4" s="688"/>
      <c r="F4" s="688"/>
      <c r="G4" s="688"/>
      <c r="H4" s="688"/>
      <c r="I4" s="688"/>
      <c r="J4" s="703"/>
      <c r="K4" s="703"/>
      <c r="L4" s="703"/>
      <c r="M4" s="703"/>
      <c r="N4" s="697"/>
    </row>
    <row r="5" spans="1:14" ht="21.75" thickBot="1">
      <c r="A5" s="686"/>
      <c r="B5" s="693"/>
      <c r="C5" s="684"/>
      <c r="D5" s="55" t="s">
        <v>183</v>
      </c>
      <c r="E5" s="55" t="s">
        <v>184</v>
      </c>
      <c r="F5" s="55" t="s">
        <v>183</v>
      </c>
      <c r="G5" s="55" t="s">
        <v>184</v>
      </c>
      <c r="H5" s="55" t="s">
        <v>183</v>
      </c>
      <c r="I5" s="55" t="s">
        <v>184</v>
      </c>
      <c r="J5" s="703"/>
      <c r="K5" s="703"/>
      <c r="L5" s="703"/>
      <c r="M5" s="703"/>
      <c r="N5" s="697"/>
    </row>
    <row r="6" spans="1:14" ht="32.25" thickBot="1">
      <c r="A6" s="687"/>
      <c r="B6" s="684" t="s">
        <v>179</v>
      </c>
      <c r="C6" s="684"/>
      <c r="D6" s="684" t="e">
        <f>+CONCATENATE(LEFT(#REF!,4),". előtt")</f>
        <v>#REF!</v>
      </c>
      <c r="E6" s="684"/>
      <c r="F6" s="684" t="e">
        <f>+CONCATENATE(LEFT(#REF!,4),". évi")</f>
        <v>#REF!</v>
      </c>
      <c r="G6" s="684"/>
      <c r="H6" s="693" t="e">
        <f>+CONCATENATE(LEFT(#REF!,4),". után")</f>
        <v>#REF!</v>
      </c>
      <c r="I6" s="693"/>
      <c r="J6" s="54" t="e">
        <f>+D6</f>
        <v>#REF!</v>
      </c>
      <c r="K6" s="55" t="e">
        <f>+F6</f>
        <v>#REF!</v>
      </c>
      <c r="L6" s="54" t="s">
        <v>39</v>
      </c>
      <c r="M6" s="55" t="e">
        <f>+CONCATENATE("Teljesítés %-a ",LEFT(#REF!,4),". XII. 31-ig")</f>
        <v>#REF!</v>
      </c>
      <c r="N6" s="697"/>
    </row>
    <row r="7" spans="1:14" ht="13.5" thickBot="1">
      <c r="A7" s="56" t="s">
        <v>418</v>
      </c>
      <c r="B7" s="54" t="s">
        <v>419</v>
      </c>
      <c r="C7" s="54" t="s">
        <v>420</v>
      </c>
      <c r="D7" s="57" t="s">
        <v>421</v>
      </c>
      <c r="E7" s="55" t="s">
        <v>422</v>
      </c>
      <c r="F7" s="55" t="s">
        <v>499</v>
      </c>
      <c r="G7" s="55" t="s">
        <v>500</v>
      </c>
      <c r="H7" s="54" t="s">
        <v>501</v>
      </c>
      <c r="I7" s="57" t="s">
        <v>502</v>
      </c>
      <c r="J7" s="57" t="s">
        <v>510</v>
      </c>
      <c r="K7" s="57" t="s">
        <v>511</v>
      </c>
      <c r="L7" s="57" t="s">
        <v>512</v>
      </c>
      <c r="M7" s="58" t="s">
        <v>513</v>
      </c>
      <c r="N7" s="697"/>
    </row>
    <row r="8" spans="1:14" ht="12.75">
      <c r="A8" s="59" t="s">
        <v>93</v>
      </c>
      <c r="B8" s="60"/>
      <c r="C8" s="80"/>
      <c r="D8" s="80"/>
      <c r="E8" s="91"/>
      <c r="F8" s="80"/>
      <c r="G8" s="80"/>
      <c r="H8" s="80"/>
      <c r="I8" s="80"/>
      <c r="J8" s="80"/>
      <c r="K8" s="80"/>
      <c r="L8" s="61">
        <f aca="true" t="shared" si="0" ref="L8:L14">+J8+K8</f>
        <v>0</v>
      </c>
      <c r="M8" s="95">
        <f>IF((C8&lt;&gt;0),ROUND((L8/C8)*100,1),"")</f>
      </c>
      <c r="N8" s="697"/>
    </row>
    <row r="9" spans="1:14" ht="12.75">
      <c r="A9" s="62" t="s">
        <v>105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5">
        <f t="shared" si="0"/>
        <v>0</v>
      </c>
      <c r="M9" s="96">
        <f aca="true" t="shared" si="1" ref="M9:M14">IF((C9&lt;&gt;0),ROUND((L9/C9)*100,1),"")</f>
      </c>
      <c r="N9" s="697"/>
    </row>
    <row r="10" spans="1:14" ht="12.75">
      <c r="A10" s="66" t="s">
        <v>94</v>
      </c>
      <c r="B10" s="67"/>
      <c r="C10" s="83"/>
      <c r="D10" s="83"/>
      <c r="E10" s="83"/>
      <c r="F10" s="83"/>
      <c r="G10" s="83"/>
      <c r="H10" s="83"/>
      <c r="I10" s="83"/>
      <c r="J10" s="83"/>
      <c r="K10" s="83"/>
      <c r="L10" s="65">
        <f t="shared" si="0"/>
        <v>0</v>
      </c>
      <c r="M10" s="96">
        <f t="shared" si="1"/>
      </c>
      <c r="N10" s="697"/>
    </row>
    <row r="11" spans="1:14" ht="12.75">
      <c r="A11" s="66" t="s">
        <v>106</v>
      </c>
      <c r="B11" s="67"/>
      <c r="C11" s="83"/>
      <c r="D11" s="83"/>
      <c r="E11" s="83"/>
      <c r="F11" s="83"/>
      <c r="G11" s="83"/>
      <c r="H11" s="83"/>
      <c r="I11" s="83"/>
      <c r="J11" s="83"/>
      <c r="K11" s="83"/>
      <c r="L11" s="65">
        <f t="shared" si="0"/>
        <v>0</v>
      </c>
      <c r="M11" s="96">
        <f t="shared" si="1"/>
      </c>
      <c r="N11" s="697"/>
    </row>
    <row r="12" spans="1:14" ht="12.75">
      <c r="A12" s="66" t="s">
        <v>95</v>
      </c>
      <c r="B12" s="67"/>
      <c r="C12" s="83"/>
      <c r="D12" s="83"/>
      <c r="E12" s="83"/>
      <c r="F12" s="83"/>
      <c r="G12" s="83"/>
      <c r="H12" s="83"/>
      <c r="I12" s="83"/>
      <c r="J12" s="83"/>
      <c r="K12" s="83"/>
      <c r="L12" s="65">
        <f t="shared" si="0"/>
        <v>0</v>
      </c>
      <c r="M12" s="96">
        <f t="shared" si="1"/>
      </c>
      <c r="N12" s="697"/>
    </row>
    <row r="13" spans="1:14" ht="12.75">
      <c r="A13" s="66" t="s">
        <v>96</v>
      </c>
      <c r="B13" s="67"/>
      <c r="C13" s="83"/>
      <c r="D13" s="83"/>
      <c r="E13" s="83"/>
      <c r="F13" s="83"/>
      <c r="G13" s="83"/>
      <c r="H13" s="83"/>
      <c r="I13" s="83"/>
      <c r="J13" s="83"/>
      <c r="K13" s="83"/>
      <c r="L13" s="65">
        <f t="shared" si="0"/>
        <v>0</v>
      </c>
      <c r="M13" s="96">
        <f t="shared" si="1"/>
      </c>
      <c r="N13" s="697"/>
    </row>
    <row r="14" spans="1:14" ht="15" customHeight="1" thickBot="1">
      <c r="A14" s="68"/>
      <c r="B14" s="69"/>
      <c r="C14" s="87"/>
      <c r="D14" s="87"/>
      <c r="E14" s="87"/>
      <c r="F14" s="87"/>
      <c r="G14" s="87"/>
      <c r="H14" s="87"/>
      <c r="I14" s="87"/>
      <c r="J14" s="87"/>
      <c r="K14" s="87"/>
      <c r="L14" s="65">
        <f t="shared" si="0"/>
        <v>0</v>
      </c>
      <c r="M14" s="97">
        <f t="shared" si="1"/>
      </c>
      <c r="N14" s="697"/>
    </row>
    <row r="15" spans="1:14" ht="13.5" thickBot="1">
      <c r="A15" s="70" t="s">
        <v>98</v>
      </c>
      <c r="B15" s="71">
        <f>B8+SUM(B10:B14)</f>
        <v>0</v>
      </c>
      <c r="C15" s="71">
        <f aca="true" t="shared" si="2" ref="C15:L15">C8+SUM(C10:C14)</f>
        <v>0</v>
      </c>
      <c r="D15" s="71">
        <f t="shared" si="2"/>
        <v>0</v>
      </c>
      <c r="E15" s="71">
        <f t="shared" si="2"/>
        <v>0</v>
      </c>
      <c r="F15" s="71">
        <f t="shared" si="2"/>
        <v>0</v>
      </c>
      <c r="G15" s="71">
        <f t="shared" si="2"/>
        <v>0</v>
      </c>
      <c r="H15" s="71">
        <f t="shared" si="2"/>
        <v>0</v>
      </c>
      <c r="I15" s="71">
        <f t="shared" si="2"/>
        <v>0</v>
      </c>
      <c r="J15" s="71">
        <f t="shared" si="2"/>
        <v>0</v>
      </c>
      <c r="K15" s="71">
        <f t="shared" si="2"/>
        <v>0</v>
      </c>
      <c r="L15" s="71">
        <f t="shared" si="2"/>
        <v>0</v>
      </c>
      <c r="M15" s="72">
        <f>IF((C15&lt;&gt;0),ROUND((L15/C15)*100,1),"")</f>
      </c>
      <c r="N15" s="697"/>
    </row>
    <row r="16" spans="1:14" ht="12.75">
      <c r="A16" s="7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697"/>
    </row>
    <row r="17" spans="1:14" ht="13.5" thickBot="1">
      <c r="A17" s="76" t="s">
        <v>97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97"/>
    </row>
    <row r="18" spans="1:14" ht="12.75">
      <c r="A18" s="79" t="s">
        <v>101</v>
      </c>
      <c r="B18" s="60"/>
      <c r="C18" s="80"/>
      <c r="D18" s="80"/>
      <c r="E18" s="91"/>
      <c r="F18" s="80"/>
      <c r="G18" s="80"/>
      <c r="H18" s="80"/>
      <c r="I18" s="80"/>
      <c r="J18" s="80"/>
      <c r="K18" s="80"/>
      <c r="L18" s="81">
        <f aca="true" t="shared" si="3" ref="L18:L23">+J18+K18</f>
        <v>0</v>
      </c>
      <c r="M18" s="95">
        <f aca="true" t="shared" si="4" ref="M18:M24">IF((C18&lt;&gt;0),ROUND((L18/C18)*100,1),"")</f>
      </c>
      <c r="N18" s="697"/>
    </row>
    <row r="19" spans="1:14" ht="12.75">
      <c r="A19" s="82" t="s">
        <v>102</v>
      </c>
      <c r="B19" s="63"/>
      <c r="C19" s="83"/>
      <c r="D19" s="83"/>
      <c r="E19" s="83"/>
      <c r="F19" s="83"/>
      <c r="G19" s="83"/>
      <c r="H19" s="83"/>
      <c r="I19" s="83"/>
      <c r="J19" s="83"/>
      <c r="K19" s="83"/>
      <c r="L19" s="84">
        <f t="shared" si="3"/>
        <v>0</v>
      </c>
      <c r="M19" s="96">
        <f t="shared" si="4"/>
      </c>
      <c r="N19" s="697"/>
    </row>
    <row r="20" spans="1:14" ht="12.75">
      <c r="A20" s="82" t="s">
        <v>103</v>
      </c>
      <c r="B20" s="67"/>
      <c r="C20" s="83"/>
      <c r="D20" s="83"/>
      <c r="E20" s="83"/>
      <c r="F20" s="83"/>
      <c r="G20" s="83"/>
      <c r="H20" s="83"/>
      <c r="I20" s="83"/>
      <c r="J20" s="83"/>
      <c r="K20" s="83"/>
      <c r="L20" s="84">
        <f t="shared" si="3"/>
        <v>0</v>
      </c>
      <c r="M20" s="96">
        <f t="shared" si="4"/>
      </c>
      <c r="N20" s="697"/>
    </row>
    <row r="21" spans="1:14" ht="12.75">
      <c r="A21" s="82" t="s">
        <v>104</v>
      </c>
      <c r="B21" s="67"/>
      <c r="C21" s="83"/>
      <c r="D21" s="83"/>
      <c r="E21" s="83"/>
      <c r="F21" s="83"/>
      <c r="G21" s="83"/>
      <c r="H21" s="83"/>
      <c r="I21" s="83"/>
      <c r="J21" s="83"/>
      <c r="K21" s="83"/>
      <c r="L21" s="84">
        <f t="shared" si="3"/>
        <v>0</v>
      </c>
      <c r="M21" s="96">
        <f t="shared" si="4"/>
      </c>
      <c r="N21" s="697"/>
    </row>
    <row r="22" spans="1:14" ht="12.75">
      <c r="A22" s="85"/>
      <c r="B22" s="67"/>
      <c r="C22" s="83"/>
      <c r="D22" s="83"/>
      <c r="E22" s="83"/>
      <c r="F22" s="83"/>
      <c r="G22" s="83"/>
      <c r="H22" s="83"/>
      <c r="I22" s="83"/>
      <c r="J22" s="83"/>
      <c r="K22" s="83"/>
      <c r="L22" s="84">
        <f t="shared" si="3"/>
        <v>0</v>
      </c>
      <c r="M22" s="96">
        <f t="shared" si="4"/>
      </c>
      <c r="N22" s="697"/>
    </row>
    <row r="23" spans="1:14" ht="13.5" thickBot="1">
      <c r="A23" s="86"/>
      <c r="B23" s="69"/>
      <c r="C23" s="87"/>
      <c r="D23" s="87"/>
      <c r="E23" s="87"/>
      <c r="F23" s="87"/>
      <c r="G23" s="87"/>
      <c r="H23" s="87"/>
      <c r="I23" s="87"/>
      <c r="J23" s="87"/>
      <c r="K23" s="87"/>
      <c r="L23" s="84">
        <f t="shared" si="3"/>
        <v>0</v>
      </c>
      <c r="M23" s="97">
        <f t="shared" si="4"/>
      </c>
      <c r="N23" s="697"/>
    </row>
    <row r="24" spans="1:14" ht="13.5" thickBot="1">
      <c r="A24" s="88" t="s">
        <v>82</v>
      </c>
      <c r="B24" s="71">
        <f aca="true" t="shared" si="5" ref="B24:L24">SUM(B18:B23)</f>
        <v>0</v>
      </c>
      <c r="C24" s="71">
        <f t="shared" si="5"/>
        <v>0</v>
      </c>
      <c r="D24" s="71">
        <f t="shared" si="5"/>
        <v>0</v>
      </c>
      <c r="E24" s="71">
        <f t="shared" si="5"/>
        <v>0</v>
      </c>
      <c r="F24" s="71">
        <f t="shared" si="5"/>
        <v>0</v>
      </c>
      <c r="G24" s="71">
        <f t="shared" si="5"/>
        <v>0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71">
        <f t="shared" si="5"/>
        <v>0</v>
      </c>
      <c r="M24" s="72">
        <f t="shared" si="4"/>
      </c>
      <c r="N24" s="697"/>
    </row>
    <row r="25" spans="1:14" ht="12.75">
      <c r="A25" s="691" t="s">
        <v>177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697"/>
    </row>
    <row r="26" spans="1:14" ht="5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697"/>
    </row>
    <row r="27" spans="1:14" ht="15.75">
      <c r="A27" s="696" t="e">
        <f>+CONCATENATE("Önkormányzaton kívüli EU-s projekthez történő hozzájárulás ",LEFT(#REF!,4),". évi előirányzata és teljesítése")</f>
        <v>#REF!</v>
      </c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83" t="s">
        <v>51</v>
      </c>
      <c r="M28" s="683"/>
      <c r="N28" s="697"/>
    </row>
    <row r="29" spans="1:14" ht="21.75" thickBot="1">
      <c r="A29" s="704" t="s">
        <v>99</v>
      </c>
      <c r="B29" s="705"/>
      <c r="C29" s="705"/>
      <c r="D29" s="705"/>
      <c r="E29" s="705"/>
      <c r="F29" s="705"/>
      <c r="G29" s="705"/>
      <c r="H29" s="705"/>
      <c r="I29" s="705"/>
      <c r="J29" s="705"/>
      <c r="K29" s="90" t="s">
        <v>635</v>
      </c>
      <c r="L29" s="90" t="s">
        <v>634</v>
      </c>
      <c r="M29" s="90" t="s">
        <v>182</v>
      </c>
      <c r="N29" s="697"/>
    </row>
    <row r="30" spans="1:14" ht="12.75">
      <c r="A30" s="698"/>
      <c r="B30" s="699"/>
      <c r="C30" s="699"/>
      <c r="D30" s="699"/>
      <c r="E30" s="699"/>
      <c r="F30" s="699"/>
      <c r="G30" s="699"/>
      <c r="H30" s="699"/>
      <c r="I30" s="699"/>
      <c r="J30" s="699"/>
      <c r="K30" s="91"/>
      <c r="L30" s="92"/>
      <c r="M30" s="92"/>
      <c r="N30" s="697"/>
    </row>
    <row r="31" spans="1:14" ht="13.5" thickBot="1">
      <c r="A31" s="700"/>
      <c r="B31" s="701"/>
      <c r="C31" s="701"/>
      <c r="D31" s="701"/>
      <c r="E31" s="701"/>
      <c r="F31" s="701"/>
      <c r="G31" s="701"/>
      <c r="H31" s="701"/>
      <c r="I31" s="701"/>
      <c r="J31" s="701"/>
      <c r="K31" s="93"/>
      <c r="L31" s="87"/>
      <c r="M31" s="87"/>
      <c r="N31" s="697"/>
    </row>
    <row r="32" spans="1:14" ht="13.5" thickBot="1">
      <c r="A32" s="694" t="s">
        <v>40</v>
      </c>
      <c r="B32" s="695"/>
      <c r="C32" s="695"/>
      <c r="D32" s="695"/>
      <c r="E32" s="695"/>
      <c r="F32" s="695"/>
      <c r="G32" s="695"/>
      <c r="H32" s="695"/>
      <c r="I32" s="695"/>
      <c r="J32" s="695"/>
      <c r="K32" s="94">
        <f>SUM(K30:K31)</f>
        <v>0</v>
      </c>
      <c r="L32" s="94">
        <f>SUM(L30:L31)</f>
        <v>0</v>
      </c>
      <c r="M32" s="94">
        <f>SUM(M30:M31)</f>
        <v>0</v>
      </c>
      <c r="N32" s="697"/>
    </row>
    <row r="33" ht="12.75">
      <c r="N33" s="697"/>
    </row>
    <row r="48" ht="12.75">
      <c r="A48" s="9"/>
    </row>
  </sheetData>
  <sheetProtection/>
  <mergeCells count="21">
    <mergeCell ref="A32:J32"/>
    <mergeCell ref="B4:B5"/>
    <mergeCell ref="L2:M2"/>
    <mergeCell ref="A27:M27"/>
    <mergeCell ref="N1:N33"/>
    <mergeCell ref="A30:J30"/>
    <mergeCell ref="A31:J31"/>
    <mergeCell ref="J3:M5"/>
    <mergeCell ref="A29:J29"/>
    <mergeCell ref="A1:C1"/>
    <mergeCell ref="D1:M1"/>
    <mergeCell ref="A25:M25"/>
    <mergeCell ref="B6:C6"/>
    <mergeCell ref="B3:I3"/>
    <mergeCell ref="H6:I6"/>
    <mergeCell ref="L28:M28"/>
    <mergeCell ref="F6:G6"/>
    <mergeCell ref="C4:C5"/>
    <mergeCell ref="D6:E6"/>
    <mergeCell ref="A3:A6"/>
    <mergeCell ref="D4:I4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2016-05-10T11:02:54Z</cp:lastPrinted>
  <dcterms:created xsi:type="dcterms:W3CDTF">1999-10-30T10:30:45Z</dcterms:created>
  <dcterms:modified xsi:type="dcterms:W3CDTF">2016-05-10T11:30:49Z</dcterms:modified>
  <cp:category/>
  <cp:version/>
  <cp:contentType/>
  <cp:contentStatus/>
</cp:coreProperties>
</file>