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6" activeTab="14"/>
  </bookViews>
  <sheets>
    <sheet name="ÖSSZEFÜGGÉSEK" sheetId="1" r:id="rId1"/>
    <sheet name="1.sz.mell." sheetId="2" r:id="rId2"/>
    <sheet name="2.a.sz.mell  " sheetId="3" r:id="rId3"/>
    <sheet name="2.b.sz.mell  " sheetId="4" r:id="rId4"/>
    <sheet name="ELLENŐRZÉS-1.sz.2.a.sz.2.b.sz." sheetId="5" r:id="rId5"/>
    <sheet name="3.a.sz.mell. " sheetId="6" r:id="rId6"/>
    <sheet name="3.b.sz.mell.üres  " sheetId="7" r:id="rId7"/>
    <sheet name="4.sz.mell" sheetId="8" r:id="rId8"/>
    <sheet name="5.sz.mell üres" sheetId="9" r:id="rId9"/>
    <sheet name="6.sz.mell " sheetId="10" r:id="rId10"/>
    <sheet name="7. sz. mell " sheetId="11" r:id="rId11"/>
    <sheet name="8.sz.mell " sheetId="12" r:id="rId12"/>
    <sheet name="9.sz.mell üres " sheetId="13" r:id="rId13"/>
    <sheet name=" 10. sz. mell " sheetId="14" r:id="rId14"/>
    <sheet name="11. sz. mell. " sheetId="15" r:id="rId15"/>
    <sheet name="12. sz. mell.üres " sheetId="16" r:id="rId16"/>
    <sheet name="13.1. sz. mellelsz" sheetId="17" r:id="rId17"/>
    <sheet name="13.1. a.sz. mell önkig." sheetId="18" r:id="rId18"/>
    <sheet name="13.1. b.sz. mell házio. " sheetId="19" r:id="rId19"/>
    <sheet name="13.1. b.sz. mell  csals. " sheetId="20" r:id="rId20"/>
    <sheet name="13.1. b.sz. mell   falug" sheetId="21" r:id="rId21"/>
    <sheet name="VKG" sheetId="22" r:id="rId22"/>
    <sheet name="13.1. c.sz. mell közvil" sheetId="23" r:id="rId23"/>
    <sheet name="13.1. c.sz. mell  szennyvíz)" sheetId="24" r:id="rId24"/>
    <sheet name="13.1. c.sz. mell temető" sheetId="25" r:id="rId25"/>
    <sheet name="13.1. d.sz. mell okt " sheetId="26" r:id="rId26"/>
    <sheet name="13.1. e.sz. mell  könyvtár" sheetId="27" r:id="rId27"/>
    <sheet name="13.1. e.sz. mell   művh." sheetId="28" r:id="rId28"/>
    <sheet name="13.1. e.sz. mell ifjúsági progr" sheetId="29" r:id="rId29"/>
    <sheet name="13.1. f.sz. mell üres   " sheetId="30" r:id="rId30"/>
    <sheet name="13.2. sz. mell üres   " sheetId="31" r:id="rId31"/>
    <sheet name="13.3. sz. mell  üres  " sheetId="32" r:id="rId32"/>
    <sheet name="13.4.a. sz. mell  kiseb.   " sheetId="33" r:id="rId33"/>
    <sheet name="13.4.b. sz. mellüres" sheetId="34" r:id="rId34"/>
    <sheet name="14.a. sz.mell" sheetId="35" r:id="rId35"/>
    <sheet name="14.b. sz.mell " sheetId="36" r:id="rId36"/>
    <sheet name="14.c. sz.mell  " sheetId="37" r:id="rId37"/>
    <sheet name="15. sz. mell üres" sheetId="38" r:id="rId38"/>
    <sheet name="16-17.sz.mellüres" sheetId="39" r:id="rId39"/>
  </sheets>
  <definedNames>
    <definedName name="_xlnm.Print_Titles" localSheetId="16">'13.1. sz. mellelsz'!$1:$7</definedName>
  </definedNames>
  <calcPr fullCalcOnLoad="1"/>
</workbook>
</file>

<file path=xl/sharedStrings.xml><?xml version="1.0" encoding="utf-8"?>
<sst xmlns="http://schemas.openxmlformats.org/spreadsheetml/2006/main" count="2475" uniqueCount="742">
  <si>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</si>
  <si>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</si>
  <si>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</si>
  <si>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</si>
  <si>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</si>
  <si>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</si>
  <si>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</si>
  <si>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</si>
  <si>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</si>
  <si>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</si>
  <si>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</si>
  <si>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</si>
  <si>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</si>
  <si>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</si>
  <si>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</si>
  <si>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</si>
  <si>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</si>
  <si>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</si>
  <si>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</si>
  <si>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</si>
  <si>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</si>
  <si>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</si>
  <si>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</si>
  <si>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</si>
  <si>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</si>
  <si>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</si>
  <si>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</si>
  <si>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</si>
  <si>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</si>
  <si>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</si>
  <si>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</si>
  <si>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</si>
  <si>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</si>
  <si>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</si>
  <si>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</si>
  <si>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</si>
  <si>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</si>
  <si>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</si>
  <si>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</si>
  <si>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</si>
  <si>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</si>
  <si>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</si>
  <si>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</si>
  <si>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</si>
  <si>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</si>
  <si>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</si>
  <si>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Polgármesteri hivatal</t>
  </si>
  <si>
    <t>01</t>
  </si>
  <si>
    <t>Alcím neve, száma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</si>
  <si>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</si>
  <si>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</si>
  <si>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</si>
  <si>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</si>
  <si>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</si>
  <si>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</si>
  <si>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</si>
  <si>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</si>
  <si>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</si>
  <si>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</si>
  <si>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</si>
  <si>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</si>
  <si>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</si>
  <si>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</si>
  <si>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</si>
  <si>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</si>
  <si>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</si>
  <si>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</si>
  <si>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</si>
  <si>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</si>
  <si>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</si>
  <si>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</si>
  <si>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</si>
  <si>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</si>
  <si>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</si>
  <si>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</si>
  <si>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</si>
  <si>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</si>
  <si>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</si>
  <si>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Átvett pénzeszközök</t>
  </si>
  <si>
    <t>Önkormányzati támogatás</t>
  </si>
  <si>
    <t>02</t>
  </si>
  <si>
    <t>03</t>
  </si>
  <si>
    <t>Egészségügyi ellátás</t>
  </si>
  <si>
    <t>05</t>
  </si>
  <si>
    <t>II. Költségvetési szerv</t>
  </si>
  <si>
    <t>III. Költségvetési szerv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</si>
  <si>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</si>
  <si>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</si>
  <si>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</si>
  <si>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</si>
  <si>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</si>
  <si>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</si>
  <si>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</si>
  <si>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</si>
  <si>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</si>
  <si>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</si>
  <si>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</si>
  <si>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</si>
  <si>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</si>
  <si>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Polgármesteri hivatal igazgatási feladatok</t>
  </si>
  <si>
    <t>Polgári védelmi feladatok</t>
  </si>
  <si>
    <t>Települési vízellátás</t>
  </si>
  <si>
    <t>Közvilágítási feladatok</t>
  </si>
  <si>
    <t>Szennyvízelvezetés</t>
  </si>
  <si>
    <t>Települési hulladékkezelés</t>
  </si>
  <si>
    <t>Eseti segély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</si>
  <si>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</si>
  <si>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</si>
  <si>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</si>
  <si>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</si>
  <si>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</si>
  <si>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</si>
  <si>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</si>
  <si>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</si>
  <si>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</si>
  <si>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</si>
  <si>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</si>
  <si>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</si>
  <si>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</si>
  <si>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</si>
  <si>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</si>
  <si>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</si>
  <si>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</si>
  <si>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</si>
  <si>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</si>
  <si>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</si>
  <si>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</si>
  <si>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</si>
  <si>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</si>
  <si>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</si>
  <si>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</si>
  <si>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</si>
  <si>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I. Intézmény</t>
  </si>
  <si>
    <t>II. Intézmény</t>
  </si>
  <si>
    <t>III. 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</si>
  <si>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</si>
  <si>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</si>
  <si>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</si>
  <si>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</si>
  <si>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</si>
  <si>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</si>
  <si>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</si>
  <si>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</si>
  <si>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</si>
  <si>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</si>
  <si>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</si>
  <si>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</si>
  <si>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</si>
  <si>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</si>
  <si>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</si>
  <si>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</si>
  <si>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</si>
  <si>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</si>
  <si>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</si>
  <si>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</si>
  <si>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</si>
  <si>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</si>
  <si>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</si>
  <si>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</si>
  <si>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</si>
  <si>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</si>
  <si>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</si>
  <si>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</si>
  <si>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</si>
  <si>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</si>
  <si>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</si>
  <si>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</si>
  <si>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</si>
  <si>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</si>
  <si>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Támogatások elvonások</t>
  </si>
  <si>
    <t>Hitelek kamatai</t>
  </si>
  <si>
    <t>Egyéb bevételek</t>
  </si>
  <si>
    <t xml:space="preserve">Fajlagos
mérték </t>
  </si>
  <si>
    <t>Összesen
(2x3)</t>
  </si>
  <si>
    <t xml:space="preserve">
Mutató-
szám
</t>
  </si>
  <si>
    <t>EU-s támogatásból megvalósuló projektek kiadásai</t>
  </si>
  <si>
    <t>----------------------------------------------------------</t>
  </si>
  <si>
    <t>-------------------------</t>
  </si>
  <si>
    <t>………….. Kisebbségi Önkormányzat</t>
  </si>
  <si>
    <t>Véglegesen átvett pénzeszk.</t>
  </si>
  <si>
    <t>Cél-, címzett támogatás</t>
  </si>
  <si>
    <t>Intézményi beruházás</t>
  </si>
  <si>
    <t>Felhalm. és tőkejell. kiadások</t>
  </si>
  <si>
    <t>…………………………………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</si>
  <si>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</si>
  <si>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</si>
  <si>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</si>
  <si>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</si>
  <si>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</si>
  <si>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</si>
  <si>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</si>
  <si>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</si>
  <si>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</si>
  <si>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</si>
  <si>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</si>
  <si>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</si>
  <si>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</si>
  <si>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</si>
  <si>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</si>
  <si>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</si>
  <si>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</si>
  <si>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</si>
  <si>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</si>
  <si>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</si>
  <si>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</si>
  <si>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</si>
  <si>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</si>
  <si>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</si>
  <si>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</si>
  <si>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</si>
  <si>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</si>
  <si>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</si>
  <si>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</si>
  <si>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</si>
  <si>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</si>
  <si>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</si>
  <si>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</si>
  <si>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</si>
  <si>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</si>
  <si>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</si>
  <si>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</si>
  <si>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</si>
  <si>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</si>
  <si>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Alcím nevét beírni !!!</t>
  </si>
  <si>
    <t>Bevételek összesen:</t>
  </si>
  <si>
    <t>Kiadások összesen:</t>
  </si>
  <si>
    <t>Pénzkészlet</t>
  </si>
  <si>
    <t>Egyenleg</t>
  </si>
  <si>
    <t>Tényleges bevétel - tervezett bevétel</t>
  </si>
  <si>
    <t>Ez a táblázat a tényleges bevételek és kiadások alakulásának megfigyelésére szolgál!</t>
  </si>
  <si>
    <t>Ez a táblázat automatikusan előállítja a tervezett és tényleges  bevételek és kiadások egyenlegét havonta!</t>
  </si>
  <si>
    <t>Tényleges kiadás - tervezett kiadás</t>
  </si>
  <si>
    <t>Cél- címzett támogatás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</si>
  <si>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</si>
  <si>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</si>
  <si>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</si>
  <si>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</si>
  <si>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</si>
  <si>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</si>
  <si>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</si>
  <si>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</si>
  <si>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</si>
  <si>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</si>
  <si>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</si>
  <si>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</si>
  <si>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</si>
  <si>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</si>
  <si>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</si>
  <si>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</si>
  <si>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</si>
  <si>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</si>
  <si>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</si>
  <si>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</si>
  <si>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</si>
  <si>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</si>
  <si>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</si>
  <si>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</si>
  <si>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Előző évi vállalkozási eredmény</t>
  </si>
  <si>
    <t>Támogatások, elvonások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</si>
  <si>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</si>
  <si>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</si>
  <si>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</si>
  <si>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</si>
  <si>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</si>
  <si>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Támogatásértékű kiadások</t>
  </si>
  <si>
    <t>4.4.</t>
  </si>
  <si>
    <t>4.5.</t>
  </si>
  <si>
    <t>4.6.</t>
  </si>
  <si>
    <t>4.7.</t>
  </si>
  <si>
    <t>4.7.1.</t>
  </si>
  <si>
    <t>4.7.2.</t>
  </si>
  <si>
    <t>4.7.3.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</si>
  <si>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</si>
  <si>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</si>
  <si>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</si>
  <si>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</si>
  <si>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</si>
  <si>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</si>
  <si>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</si>
  <si>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</si>
  <si>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</si>
  <si>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</si>
  <si>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</si>
  <si>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</si>
  <si>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</si>
  <si>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</si>
  <si>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</si>
  <si>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</si>
  <si>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   - egyéb folyó kiadásokból céljellegű kiadás</t>
  </si>
  <si>
    <t>Kiemelt előirány-
zat</t>
  </si>
  <si>
    <t xml:space="preserve">   - személyi juttatásból céljellegű kiadás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</si>
  <si>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</si>
  <si>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</si>
  <si>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</si>
  <si>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</si>
  <si>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</si>
  <si>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</si>
  <si>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</si>
  <si>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</si>
  <si>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A bevételek részletesebb bontásban is tagolhatók, illetve legalább  * -gal jelölt jogcím-csoporton belüli részletezést külön mellékletben célszerű bemutatni.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</si>
  <si>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</si>
  <si>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</si>
  <si>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</si>
  <si>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</si>
  <si>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</si>
  <si>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</si>
  <si>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</si>
  <si>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</si>
  <si>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</si>
  <si>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</si>
  <si>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</si>
  <si>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</si>
  <si>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</si>
  <si>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</si>
  <si>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</si>
  <si>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</si>
  <si>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</si>
  <si>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</si>
  <si>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</si>
  <si>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</si>
  <si>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</si>
  <si>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</si>
  <si>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</si>
  <si>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</si>
  <si>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</si>
  <si>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</si>
  <si>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</si>
  <si>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</si>
  <si>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</si>
  <si>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</si>
  <si>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</si>
  <si>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</si>
  <si>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Garancia és kezességvállalásból származó kifizetés</t>
  </si>
  <si>
    <t>Hatósági jogkörhöz köthető működési bevétel</t>
  </si>
  <si>
    <t>EU-s forrásból származó bevétel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</si>
  <si>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</si>
  <si>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</si>
  <si>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</si>
  <si>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Személyi jellegű</t>
  </si>
  <si>
    <t>Beruházások, beszerzések</t>
  </si>
  <si>
    <t>Szolgáltatások igénybe vétele</t>
  </si>
  <si>
    <t>Adminisztratív költségek</t>
  </si>
  <si>
    <t>13/3. számú melléklet</t>
  </si>
  <si>
    <t>13/1/f. számú melléklet</t>
  </si>
  <si>
    <t>13/4/b. számú melléklet</t>
  </si>
  <si>
    <t>IV. Véglegesen átvett pénzeszközök (4.1+...+4.4)</t>
  </si>
  <si>
    <t>- saját erőből központi támogatás</t>
  </si>
  <si>
    <t>13/2. számú melléklet</t>
  </si>
  <si>
    <t>30-60 nap 
közötti 
állomány</t>
  </si>
  <si>
    <t>60 napon 
túli 
állomány</t>
  </si>
  <si>
    <t>- ellátottak pénzbeli juttatásából céljellegű kiadás</t>
  </si>
  <si>
    <t>06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</si>
  <si>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</si>
  <si>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</si>
  <si>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</si>
  <si>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</si>
  <si>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</si>
  <si>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</si>
  <si>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Rendszeres gyermekvédelmi támogatás</t>
  </si>
  <si>
    <t>Rendkívüli gyermekvédelmi támogatás</t>
  </si>
  <si>
    <t>Ápolási díj</t>
  </si>
  <si>
    <t>Temetési segély</t>
  </si>
  <si>
    <t> Lakásfenntartási támogatás</t>
  </si>
  <si>
    <t> Lakáshoz jutás támogatása</t>
  </si>
  <si>
    <t>Civil szervezetek támogatása</t>
  </si>
  <si>
    <t>Társfinanszírozás</t>
  </si>
  <si>
    <t>Hozzájárulás  (E Ft)</t>
  </si>
  <si>
    <t>Beruházás feladatonként</t>
  </si>
  <si>
    <t>Felújítás célonként</t>
  </si>
  <si>
    <t>Ellátottak térítési díja</t>
  </si>
  <si>
    <t>1.5.</t>
  </si>
  <si>
    <t>11.1.</t>
  </si>
  <si>
    <t>11.2.</t>
  </si>
  <si>
    <t>11.3.</t>
  </si>
  <si>
    <t>Költségvetési bevételek összesen:</t>
  </si>
  <si>
    <t>Költségvetési kiadások összesen:</t>
  </si>
  <si>
    <t>Garancia- és kezességváll. kiadás</t>
  </si>
  <si>
    <t>11.4.</t>
  </si>
  <si>
    <t>Függő, átfutó, kiegynlítő bevételek</t>
  </si>
  <si>
    <t>Költségvetési rendelet űrlapjainak összefüggései:</t>
  </si>
  <si>
    <t>1. sz. melléklet Bevételek táblázat 3. oszlop 11 sora =</t>
  </si>
  <si>
    <t>1. sz. melléklet Bevételek táblázat 3. oszlop 12 sora =</t>
  </si>
  <si>
    <t>1. sz. melléklet Bevételek táblázat 4. oszlop 11 sora =</t>
  </si>
  <si>
    <t>1. sz. melléklet Bevételek táblázat 4.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</si>
  <si>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</si>
  <si>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</si>
  <si>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</si>
  <si>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</si>
  <si>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4. oszlop 6 sora =</t>
  </si>
  <si>
    <t>1. sz. melléklet Kiadások táblázat 4. oszlop 7 sora =</t>
  </si>
  <si>
    <t>1. sz. melléklet Kiadások táblázat 5. oszlop 6 sora =</t>
  </si>
  <si>
    <t>1. sz. melléklet Kiadások táblázat 5. oszlop 7 sora =</t>
  </si>
  <si>
    <t>1. sz. táblázat</t>
  </si>
  <si>
    <t>2. sz. táblázat</t>
  </si>
  <si>
    <t>3. sz. táblázat</t>
  </si>
  <si>
    <t>4. sz. táblázat</t>
  </si>
  <si>
    <r>
      <t xml:space="preserve">I/2. Önkormányzat sajátos műk. bevételei </t>
    </r>
    <r>
      <rPr>
        <sz val="8"/>
        <rFont val="Times New Roman CE"/>
        <family val="0"/>
      </rPr>
      <t>(3.1+…+3.4)</t>
    </r>
    <r>
      <rPr>
        <b/>
        <sz val="8"/>
        <rFont val="Times New Roman CE"/>
        <family val="1"/>
      </rPr>
      <t>*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</si>
  <si>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</si>
  <si>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</si>
  <si>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</si>
  <si>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</si>
  <si>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</si>
  <si>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</si>
  <si>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ELTÉRÉS</t>
  </si>
  <si>
    <t>EU-s támogatásból megvalósuló projekt</t>
  </si>
  <si>
    <t>EU-s támogatásból származó forrás</t>
  </si>
  <si>
    <t>2011.</t>
  </si>
  <si>
    <t>Pénzügyi befektetésekből származó bevétel</t>
  </si>
  <si>
    <t>Működési célú  kölcsön visszatérítése, igénybevétele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</si>
  <si>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</si>
  <si>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Felhalmozási célú  kölcsön visszatérítése, igénybevétele</t>
  </si>
  <si>
    <t>KÖLTSÉGVETÉSI BEVÉTELEK ÖSSZESEN: (1+4+5+6+7)</t>
  </si>
  <si>
    <t>VIII. Finanszírozási célú műveletek bevétele (11.1+…+11.6)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</si>
  <si>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</si>
  <si>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</si>
  <si>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</si>
  <si>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</si>
  <si>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Befektetési célú belföldi, külföldi értékpapírok kibocsátása, ért.</t>
  </si>
  <si>
    <t>BEVÉTELEK ÖSSZESEN: (8+9+10+11)</t>
  </si>
  <si>
    <t>11.5.</t>
  </si>
  <si>
    <t>11.6.</t>
  </si>
  <si>
    <t>Függő, átfutó, kiegyenlítő bevételek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</si>
  <si>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</si>
  <si>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</si>
  <si>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</si>
  <si>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</si>
  <si>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</si>
  <si>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</si>
  <si>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</si>
  <si>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</si>
  <si>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</si>
  <si>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</si>
  <si>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</si>
  <si>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</si>
  <si>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</si>
  <si>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hiány, többlet ( költségvetési bevételek 8. sor - költségvetési kiadások 5. sor) (+/-)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</si>
  <si>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</si>
  <si>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</si>
  <si>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</si>
  <si>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</si>
  <si>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Finanszírozási célú műv. bevételei (1. sz. mell.1. sz. táblázat 11. sor)</t>
  </si>
  <si>
    <t>I. Működési célú bevételek és kiadások mérlege
(Önkormányzati szinten)</t>
  </si>
  <si>
    <t>Működési célú kölcsön visszatér., igényb.</t>
  </si>
  <si>
    <t>…stb.</t>
  </si>
  <si>
    <t>Működési célú kamatkiadások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</si>
  <si>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</si>
  <si>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</si>
  <si>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</si>
  <si>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</si>
  <si>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</si>
  <si>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</si>
  <si>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</si>
  <si>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</si>
  <si>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</si>
  <si>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</si>
  <si>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</si>
  <si>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</si>
  <si>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</si>
  <si>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</si>
  <si>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</si>
  <si>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</si>
  <si>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</si>
  <si>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</si>
  <si>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</si>
  <si>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</si>
  <si>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</si>
  <si>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</si>
  <si>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</si>
  <si>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</si>
  <si>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</si>
  <si>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</si>
  <si>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</si>
  <si>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VI. Előző évi várható pénzmaradvány igénybevétele</t>
  </si>
  <si>
    <t>BEVÉTELEK ÖSSZESEN: (6+7+8)</t>
  </si>
  <si>
    <t>KÖLTSÉGVETÉSI BEVÉTELEK ÖSSZESEN: (1+2+3+4+5)</t>
  </si>
  <si>
    <t xml:space="preserve">8. </t>
  </si>
  <si>
    <t>VII. Finanszírozási célú műveletek bevételei</t>
  </si>
  <si>
    <t>BEVÉTELEK ÖSSZESEN (6+7+8)</t>
  </si>
  <si>
    <t>V. Finanszírozási célú műveletek kiadásai</t>
  </si>
  <si>
    <t>KIADÁSOK ÖSSZESEN: (5+6)</t>
  </si>
  <si>
    <t>I. Működési célú kiadások (1.1+…+1.6)</t>
  </si>
  <si>
    <t>KÖLTSÉGVETÉSI KIADÁSOK ÖSSZESEN: (1+2+3+4)</t>
  </si>
  <si>
    <t>KÖLTSÉGVETÉSI BEVÉTELEK ÖSSZESEN:  (1+2+3+4+5)</t>
  </si>
  <si>
    <t xml:space="preserve"> VII. Finanszírozási célú műveletek bevételei</t>
  </si>
  <si>
    <t>Felújítás (áfával)</t>
  </si>
  <si>
    <t>Intézményi beruházási kiadások (áfával)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</si>
  <si>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</si>
  <si>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</si>
  <si>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</si>
  <si>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</si>
  <si>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</si>
  <si>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</si>
  <si>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</si>
  <si>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</si>
  <si>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</si>
  <si>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</si>
  <si>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</si>
  <si>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</si>
  <si>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</si>
  <si>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</si>
  <si>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</si>
  <si>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</si>
  <si>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</si>
  <si>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</si>
  <si>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</si>
  <si>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</si>
  <si>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</si>
  <si>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</si>
  <si>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</si>
  <si>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</si>
  <si>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KÖLTSÉGVETÉSI BEVÉTELEK ÖSSZESEN:</t>
  </si>
  <si>
    <t>KÖLTSÉGVETÉSI KIADÁSOK ÖSSZESEN:</t>
  </si>
  <si>
    <t>Éves eredeti kiadási előirányzat: …………… ezer Ft</t>
  </si>
  <si>
    <t>30 napon túli elismert tartozásállomány összesen: ……………… Ft</t>
  </si>
  <si>
    <t>Szolgáltatást végző megnevezése</t>
  </si>
  <si>
    <t>Támogatott szolgáltatás
megnevezése</t>
  </si>
  <si>
    <t>Támogatás mértéke
(ezer Ft)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</si>
  <si>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</si>
  <si>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</si>
  <si>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</si>
  <si>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</si>
  <si>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4. oszlop 8 sora =</t>
  </si>
  <si>
    <t xml:space="preserve">2/a. számú melléklet 4. oszlop 13. sor + 2/b. számú melléklet 4. oszlop 11. sor </t>
  </si>
  <si>
    <t xml:space="preserve">2/a. számú melléklet 4. oszlop 25. sor + 2/b. számú melléklet 4. oszlop 22. sor </t>
  </si>
  <si>
    <t xml:space="preserve">2/a. számú melléklet 4. oszlop 26. sor + 2/b. számú melléklet 4.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</si>
  <si>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</si>
  <si>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</si>
  <si>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</si>
  <si>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</si>
  <si>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</si>
  <si>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1. sz. melléklet Kiadások táblázat 4. oszlop 5 sora =</t>
  </si>
  <si>
    <t>1. sz. melléklet Kiadások táblázat 5.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</si>
  <si>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</si>
  <si>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</si>
  <si>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</si>
  <si>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</si>
  <si>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</si>
  <si>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</si>
  <si>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</si>
  <si>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</si>
  <si>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</si>
  <si>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</si>
  <si>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</si>
  <si>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</si>
  <si>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</si>
  <si>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</si>
  <si>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</si>
  <si>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</si>
  <si>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t>Költségvetéso többlet:</t>
  </si>
  <si>
    <t>30 nap 
alatti
állomány</t>
  </si>
  <si>
    <t>Át-ütemezett</t>
  </si>
  <si>
    <t>Kimutatás a lakossági és közösségi szolgáltatások támogatásáról</t>
  </si>
  <si>
    <t>2009. évi tényadatok BEVÉTELEK</t>
  </si>
  <si>
    <t>2010. évi várható BEVÉTELEK</t>
  </si>
  <si>
    <t>2011. évi előirányzat BEVÉTELEK</t>
  </si>
  <si>
    <t>2009. évi tényadatok KIADÁSOK</t>
  </si>
  <si>
    <t>2010. évi várható KIADÁSOK</t>
  </si>
  <si>
    <t>2011. évi előirányzat KIADÁSOK</t>
  </si>
  <si>
    <t>2009. évi 
tény</t>
  </si>
  <si>
    <t>2010. évi várható</t>
  </si>
  <si>
    <t>2011. évi előirányzat</t>
  </si>
  <si>
    <t>2010. évi 
várható</t>
  </si>
  <si>
    <t>2011. évi 
terv</t>
  </si>
  <si>
    <t>A 2011. évi normatív  hozzájárulások  alakulása jogcímenként</t>
  </si>
  <si>
    <t>Felhasználás
2010. XII.31-ig</t>
  </si>
  <si>
    <t xml:space="preserve">
2011. év utáni szükséglet
</t>
  </si>
  <si>
    <t>2011. év utáni szükséglet
(6=2 - 4 - 5)</t>
  </si>
  <si>
    <t>2011. előtti kifizetés</t>
  </si>
  <si>
    <t>2013.</t>
  </si>
  <si>
    <t>2013. 
után</t>
  </si>
  <si>
    <t>2012. után</t>
  </si>
  <si>
    <t>Önkormányzaton kívüli EU-s projektekhez történő hozzájárulás 2011. évi előirányzat</t>
  </si>
  <si>
    <t>......................, 2011. .......................... hó ..... nap</t>
  </si>
  <si>
    <r>
      <t xml:space="preserve">A rendeletben csak ezt a táblát kell szerepeltetni! </t>
    </r>
    <r>
      <rPr>
        <sz val="11"/>
        <rFont val="Times New Roman CE"/>
        <family val="0"/>
      </rPr>
      <t>A 14/b. és a 14/c. táblázat a tényadatokat, illetve a terv és tényadatok eltérését mutatja.</t>
    </r>
  </si>
  <si>
    <t>17. sz. melléklet a ……../2011. (…..) rendelethez</t>
  </si>
  <si>
    <t>Pénzügyi befektetések kiadásai kamat</t>
  </si>
  <si>
    <t>Központi költségvetési szervtől átvett</t>
  </si>
  <si>
    <t>VI. Előző évi várható pénzmaradvány igénybevétele működési</t>
  </si>
  <si>
    <t>VI. Előző évi várható pénzmaradvány igénybevétele felhalmozási</t>
  </si>
  <si>
    <t> Település-üzemeltetési, igazgatási és sport feladatok lakosság szám szerint</t>
  </si>
  <si>
    <t> de településenként legalább  3.600.000Ft kiegészítés</t>
  </si>
  <si>
    <t> Pénzbeli szociális juttatások  2010.évi állapot</t>
  </si>
  <si>
    <t>külterületi lakosok</t>
  </si>
  <si>
    <t>Falugondnoki szolgálat</t>
  </si>
  <si>
    <t>EMVA-ból falumúzeum felújítás és pihenőhely kialakítás</t>
  </si>
  <si>
    <t>autó vásárlási hitel (falugondnoki autó)</t>
  </si>
  <si>
    <t>Közös intézmények fenntartás</t>
  </si>
  <si>
    <t xml:space="preserve">Megyei könyvtár támogatása </t>
  </si>
  <si>
    <t xml:space="preserve">orvosi ügyelet </t>
  </si>
  <si>
    <t xml:space="preserve">kistérségnek  támogatás </t>
  </si>
  <si>
    <t>Alapítvány támogatás csatorna</t>
  </si>
  <si>
    <t>Cordial Bt</t>
  </si>
  <si>
    <t>Falugondnokok egyesületének támogatása</t>
  </si>
  <si>
    <t>Református egyház támogatása</t>
  </si>
  <si>
    <t>Pulai ifjúsági klub tám</t>
  </si>
  <si>
    <t>Gyermek étkeztetés rezsi</t>
  </si>
  <si>
    <t>Iskola infrastruktúrális fejlesztése pályázat saját forrás</t>
  </si>
  <si>
    <t>Iskola villámhárító és kapcsoló tábla</t>
  </si>
  <si>
    <t> kezesség vállalás</t>
  </si>
  <si>
    <t xml:space="preserve">              1820 </t>
  </si>
  <si>
    <t>Felhalmozási pénzeszköz átadások összesen</t>
  </si>
  <si>
    <t>ápolásidíj</t>
  </si>
  <si>
    <t>Óvodások szállítása</t>
  </si>
  <si>
    <t>Szociális kölcsön</t>
  </si>
  <si>
    <t>Bursa, Arany János ösztöníj</t>
  </si>
  <si>
    <t>közgyógyellátási ig</t>
  </si>
  <si>
    <t>Beiskolázási segély</t>
  </si>
  <si>
    <t>Füzetcsomag tankönyv</t>
  </si>
  <si>
    <t>természetben nyújtott támogatások</t>
  </si>
  <si>
    <t xml:space="preserve">Eseti segély </t>
  </si>
  <si>
    <t>Szociális juttatások</t>
  </si>
  <si>
    <t>Szociális juttatások összesen</t>
  </si>
  <si>
    <t>Működési kiadások összesen</t>
  </si>
  <si>
    <t>13/b. számú melléklet</t>
  </si>
  <si>
    <t>Önkormányzati Igazgatás</t>
  </si>
  <si>
    <t>Önkormányzati igazgatás</t>
  </si>
  <si>
    <t>I.</t>
  </si>
  <si>
    <t>Önkormányzatok elszámolásai</t>
  </si>
  <si>
    <t>Tárgyi eszközök, immateriális javak érték.hasznosítása</t>
  </si>
  <si>
    <t>IV.</t>
  </si>
  <si>
    <t>Egészségügyi és szociális ellátások</t>
  </si>
  <si>
    <t>Háziorv.alap ell.</t>
  </si>
  <si>
    <t>Házio.ügyelet</t>
  </si>
  <si>
    <t>Támogatási célú szakfeladatok</t>
  </si>
  <si>
    <t>Fogorvosi alapellátás</t>
  </si>
  <si>
    <t>Családsegítés</t>
  </si>
  <si>
    <t>Támogatási célú szakfeladat</t>
  </si>
  <si>
    <t>IV</t>
  </si>
  <si>
    <t>Községgazdálkodási feladatok</t>
  </si>
  <si>
    <t>II.</t>
  </si>
  <si>
    <t>Közvilágítás</t>
  </si>
  <si>
    <t>Szennyvíz elvezetés</t>
  </si>
  <si>
    <t>Közetemetők fenntartása működtetése</t>
  </si>
  <si>
    <t>Alapfokú oktatás</t>
  </si>
  <si>
    <t>Általános iskolai és óvodai nevelés</t>
  </si>
  <si>
    <t>V</t>
  </si>
  <si>
    <t>Támogatási szakfeladat</t>
  </si>
  <si>
    <t xml:space="preserve">Óvodai étk </t>
  </si>
  <si>
    <t>Ált.isk.étk.</t>
  </si>
  <si>
    <t>Óvodai nev.</t>
  </si>
  <si>
    <t>Ált.isk.okt.</t>
  </si>
  <si>
    <t>III.</t>
  </si>
  <si>
    <t>Közművelődési Könyvtári feladatok</t>
  </si>
  <si>
    <t>Könyvtári szolgáltatások</t>
  </si>
  <si>
    <t xml:space="preserve"> megbízási díjas könyvtáros</t>
  </si>
  <si>
    <t>Közművelődési intézmények közösségi színterek működtetése</t>
  </si>
  <si>
    <t>Önkormányzati ifjúsági kezdeményezések és programok támogatása</t>
  </si>
  <si>
    <t>Város- és községgazdálkodás, köz foglalkoztatás</t>
  </si>
  <si>
    <t>VKG</t>
  </si>
  <si>
    <t>Közfoglalkoztaás</t>
  </si>
  <si>
    <t>hivatal segéd és tiszteletdíjas pm</t>
  </si>
  <si>
    <t>Önk ig</t>
  </si>
  <si>
    <t>Lakosság felkészítése riasztás támogatási szakfeladat</t>
  </si>
  <si>
    <t>Önkormányzatok egyéb eseti pénzbeli ellátások</t>
  </si>
  <si>
    <t>Közgyógyellátás</t>
  </si>
  <si>
    <t>Német  Kisebbségi Önkormányzat</t>
  </si>
  <si>
    <t>VI.</t>
  </si>
  <si>
    <t>Községgazdálkodás</t>
  </si>
  <si>
    <t>Köztemetők működtetése fent.</t>
  </si>
  <si>
    <t>Közfoglalkoztatás támogatása</t>
  </si>
  <si>
    <t>Egészségügyi ellátás támogatása</t>
  </si>
  <si>
    <t>Alapfokú oktatás támogatása</t>
  </si>
  <si>
    <t>Könyvtári szolgáltatás</t>
  </si>
  <si>
    <t xml:space="preserve">Közösségi színterek, közműv int. </t>
  </si>
  <si>
    <t>Önkormányzati ifjúsági programok támogatása</t>
  </si>
  <si>
    <t>Kisebbségi önkormányzatok feladatai</t>
  </si>
  <si>
    <t>13/c. számú melléklet</t>
  </si>
  <si>
    <t>13/e. számú melléklet</t>
  </si>
  <si>
    <t>13/h. számú melléklet</t>
  </si>
  <si>
    <t>13/m. számú melléklet</t>
  </si>
  <si>
    <t>Viziközmű társulati  hitel kamatai</t>
  </si>
  <si>
    <t>Pe. Átadás T.vázsony csatornázásáért alapítványnak műk.célú</t>
  </si>
  <si>
    <t>Közművelődési érdekeltségnövelő támogatás saját forrása</t>
  </si>
  <si>
    <t>2011. évi előíriányzat módosítás</t>
  </si>
  <si>
    <t>2011. évi  előírányzat módosítás</t>
  </si>
  <si>
    <t>Módosított előirányzat</t>
  </si>
  <si>
    <t>Teljesítés</t>
  </si>
  <si>
    <t>Mozgáskorlátozottak közlekedési támogatása</t>
  </si>
  <si>
    <t>Támogatás teljesítése
(E Ft)</t>
  </si>
  <si>
    <t>Támogatás összege 
(E Ft)</t>
  </si>
  <si>
    <t>Családsegítés feladat támogatása</t>
  </si>
  <si>
    <t>civil szervezetek támogatása</t>
  </si>
  <si>
    <t xml:space="preserve">lakossági szemétszállítás </t>
  </si>
  <si>
    <t>Rendelkezésre állási támogatás 2 fő, bérpótló</t>
  </si>
  <si>
    <t>közlekedési támogatás</t>
  </si>
  <si>
    <t>04 Alapítvány támogatás</t>
  </si>
  <si>
    <t>34.</t>
  </si>
  <si>
    <t>Teljesítés %-a</t>
  </si>
  <si>
    <t>Módosítás</t>
  </si>
  <si>
    <t>Módosított</t>
  </si>
  <si>
    <t>Támogatás módosított összege 
(E Ft)</t>
  </si>
  <si>
    <t>Nyári szociális gyermekétkeztetés</t>
  </si>
  <si>
    <t>2011. III. n.évi teljesítés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</si>
  <si>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</si>
  <si>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</si>
  <si>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</si>
  <si>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</si>
  <si>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</si>
  <si>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</si>
  <si>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</si>
  <si>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</si>
  <si>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</si>
  <si>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</si>
  <si>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</si>
  <si>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</si>
  <si>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</si>
  <si>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2011.  III. n.évi teljesítés</t>
  </si>
  <si>
    <t>III. negyedévi teljesítés</t>
  </si>
  <si>
    <t>13/i. melléklet</t>
  </si>
  <si>
    <t>13/j. melléklet</t>
  </si>
  <si>
    <t>13/k. melléklet</t>
  </si>
  <si>
    <t>13/1/c. melléklet</t>
  </si>
  <si>
    <t>13/d. melléklet</t>
  </si>
  <si>
    <t>13/L.  melléklet</t>
  </si>
  <si>
    <t>13/f. melléklet</t>
  </si>
  <si>
    <t>13/g. melléklete</t>
  </si>
  <si>
    <t>Nemzetiségi nap támogatás</t>
  </si>
  <si>
    <t>Értékmentő kiadvány támogatása</t>
  </si>
  <si>
    <t> Polgárvédelem</t>
  </si>
  <si>
    <t>Rendszeres szociális segély, bérpótló juttatások</t>
  </si>
  <si>
    <t>2011.III. negyedévi teljesítés</t>
  </si>
  <si>
    <t>2011.évi módosított</t>
  </si>
  <si>
    <t>2011. évi módosított előirányzat</t>
  </si>
  <si>
    <t>Előirányzat módosítás</t>
  </si>
  <si>
    <t>13/a.melléklet</t>
  </si>
  <si>
    <t>módosított</t>
  </si>
  <si>
    <t>mikrofon hangfal</t>
  </si>
  <si>
    <t>A</t>
  </si>
  <si>
    <t>2011. III.negyedévi teljesítés</t>
  </si>
  <si>
    <t>Rendelkezésre állási támogatás 2 fő</t>
  </si>
  <si>
    <t xml:space="preserve">lakossági szemét szállítás </t>
  </si>
  <si>
    <t>nyári gyermek étkezeteés</t>
  </si>
  <si>
    <t>rendszeres gyvt</t>
  </si>
  <si>
    <t>2010. évi tény</t>
  </si>
  <si>
    <t>2011. évi várható</t>
  </si>
  <si>
    <t>2012. évi költségvetés</t>
  </si>
  <si>
    <t>2012 terv</t>
  </si>
  <si>
    <t>2011 várható</t>
  </si>
  <si>
    <t>lakásfenntartási tám</t>
  </si>
  <si>
    <t>mozgáskorlátozottak közl tám</t>
  </si>
  <si>
    <t>egyéb önk eseti pénzb ell</t>
  </si>
  <si>
    <t>4 fő Bursa havi 5000 Ft 10 hónapon keresztül, Arany J. 1 fő havi 5000 Ft 10 hónapon keresztül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</si>
</sst>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71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8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58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vertical="center" wrapText="1"/>
    </xf>
    <xf numFmtId="0" fontId="3" fillId="0" borderId="0" xfId="58" applyFont="1" applyFill="1" applyProtection="1">
      <alignment/>
      <protection/>
    </xf>
    <xf numFmtId="164" fontId="7" fillId="0" borderId="18" xfId="58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18" fillId="0" borderId="19" xfId="58" applyFont="1" applyFill="1" applyBorder="1" applyAlignment="1" applyProtection="1">
      <alignment horizontal="left" vertical="center" wrapText="1" indent="1"/>
      <protection/>
    </xf>
    <xf numFmtId="0" fontId="18" fillId="0" borderId="20" xfId="58" applyFont="1" applyFill="1" applyBorder="1" applyAlignment="1" applyProtection="1">
      <alignment horizontal="left" vertical="center" wrapText="1" indent="1"/>
      <protection/>
    </xf>
    <xf numFmtId="164" fontId="18" fillId="0" borderId="20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58" applyNumberFormat="1" applyFont="1" applyFill="1" applyBorder="1" applyAlignment="1" applyProtection="1">
      <alignment vertical="center" wrapText="1"/>
      <protection locked="0"/>
    </xf>
    <xf numFmtId="164" fontId="18" fillId="0" borderId="21" xfId="58" applyNumberFormat="1" applyFont="1" applyFill="1" applyBorder="1" applyAlignment="1" applyProtection="1">
      <alignment vertical="center" wrapText="1"/>
      <protection locked="0"/>
    </xf>
    <xf numFmtId="0" fontId="18" fillId="0" borderId="22" xfId="58" applyFont="1" applyFill="1" applyBorder="1" applyAlignment="1" applyProtection="1">
      <alignment horizontal="left" vertical="center" wrapText="1" indent="1"/>
      <protection/>
    </xf>
    <xf numFmtId="0" fontId="18" fillId="0" borderId="23" xfId="58" applyFont="1" applyFill="1" applyBorder="1" applyAlignment="1" applyProtection="1">
      <alignment horizontal="left" vertical="center" wrapText="1" indent="1"/>
      <protection/>
    </xf>
    <xf numFmtId="164" fontId="18" fillId="0" borderId="23" xfId="58" applyNumberFormat="1" applyFont="1" applyFill="1" applyBorder="1" applyAlignment="1" applyProtection="1">
      <alignment vertical="center" wrapText="1"/>
      <protection locked="0"/>
    </xf>
    <xf numFmtId="164" fontId="18" fillId="0" borderId="24" xfId="58" applyNumberFormat="1" applyFont="1" applyFill="1" applyBorder="1" applyAlignment="1" applyProtection="1">
      <alignment vertical="center" wrapText="1"/>
      <protection locked="0"/>
    </xf>
    <xf numFmtId="0" fontId="18" fillId="0" borderId="0" xfId="58" applyFont="1" applyFill="1" applyAlignment="1" applyProtection="1">
      <alignment horizontal="left" indent="1"/>
      <protection/>
    </xf>
    <xf numFmtId="164" fontId="18" fillId="0" borderId="25" xfId="58" applyNumberFormat="1" applyFont="1" applyFill="1" applyBorder="1" applyAlignment="1" applyProtection="1">
      <alignment vertical="center" wrapText="1"/>
      <protection locked="0"/>
    </xf>
    <xf numFmtId="164" fontId="18" fillId="0" borderId="26" xfId="58" applyNumberFormat="1" applyFont="1" applyFill="1" applyBorder="1" applyAlignment="1" applyProtection="1">
      <alignment vertical="center" wrapText="1"/>
      <protection locked="0"/>
    </xf>
    <xf numFmtId="0" fontId="19" fillId="0" borderId="20" xfId="58" applyFont="1" applyFill="1" applyBorder="1" applyAlignment="1" applyProtection="1">
      <alignment horizontal="left" vertical="center" wrapText="1" indent="1"/>
      <protection/>
    </xf>
    <xf numFmtId="0" fontId="18" fillId="0" borderId="12" xfId="58" applyFont="1" applyFill="1" applyBorder="1" applyAlignment="1" applyProtection="1">
      <alignment horizontal="left" vertical="center" wrapText="1" indent="1"/>
      <protection/>
    </xf>
    <xf numFmtId="164" fontId="18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8" applyNumberFormat="1" applyFont="1" applyFill="1" applyBorder="1" applyAlignment="1" applyProtection="1">
      <alignment vertical="center" wrapText="1"/>
      <protection locked="0"/>
    </xf>
    <xf numFmtId="164" fontId="18" fillId="0" borderId="13" xfId="58" applyNumberFormat="1" applyFont="1" applyFill="1" applyBorder="1" applyAlignment="1" applyProtection="1">
      <alignment vertical="center" wrapText="1"/>
      <protection locked="0"/>
    </xf>
    <xf numFmtId="0" fontId="18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49" fontId="18" fillId="0" borderId="28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30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31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34" xfId="58" applyNumberFormat="1" applyFont="1" applyFill="1" applyBorder="1" applyAlignment="1" applyProtection="1">
      <alignment horizontal="left" vertical="center" wrapText="1" indent="1"/>
      <protection/>
    </xf>
    <xf numFmtId="164" fontId="18" fillId="0" borderId="35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2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37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9" fillId="0" borderId="20" xfId="58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8" applyFont="1" applyFill="1" applyBorder="1" applyAlignment="1" applyProtection="1">
      <alignment horizontal="left" vertical="center" wrapText="1" indent="1"/>
      <protection/>
    </xf>
    <xf numFmtId="0" fontId="18" fillId="0" borderId="35" xfId="58" applyFont="1" applyFill="1" applyBorder="1" applyAlignment="1" applyProtection="1">
      <alignment horizontal="left" vertical="center" wrapText="1" indent="1"/>
      <protection/>
    </xf>
    <xf numFmtId="164" fontId="18" fillId="0" borderId="35" xfId="58" applyNumberFormat="1" applyFont="1" applyFill="1" applyBorder="1" applyAlignment="1" applyProtection="1">
      <alignment vertical="center" wrapText="1"/>
      <protection locked="0"/>
    </xf>
    <xf numFmtId="164" fontId="18" fillId="0" borderId="16" xfId="58" applyNumberFormat="1" applyFont="1" applyFill="1" applyBorder="1" applyAlignment="1" applyProtection="1">
      <alignment vertical="center" wrapText="1"/>
      <protection locked="0"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9" xfId="58" applyFont="1" applyFill="1" applyBorder="1" applyAlignment="1" applyProtection="1">
      <alignment horizontal="left" vertical="center" wrapText="1" inden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/>
      <protection locked="0"/>
    </xf>
    <xf numFmtId="0" fontId="16" fillId="0" borderId="41" xfId="58" applyFont="1" applyFill="1" applyBorder="1" applyAlignment="1" applyProtection="1">
      <alignment horizontal="left" vertical="center" wrapText="1" indent="1"/>
      <protection/>
    </xf>
    <xf numFmtId="0" fontId="16" fillId="0" borderId="42" xfId="58" applyFont="1" applyFill="1" applyBorder="1" applyAlignment="1" applyProtection="1">
      <alignment horizontal="left" vertical="center" wrapText="1" indent="1"/>
      <protection/>
    </xf>
    <xf numFmtId="0" fontId="19" fillId="0" borderId="19" xfId="58" applyFont="1" applyFill="1" applyBorder="1" applyAlignment="1" applyProtection="1">
      <alignment horizontal="left" vertical="center" wrapText="1" indent="1"/>
      <protection/>
    </xf>
    <xf numFmtId="0" fontId="20" fillId="0" borderId="39" xfId="58" applyFont="1" applyFill="1" applyBorder="1" applyAlignment="1" applyProtection="1">
      <alignment horizontal="left" vertical="center" wrapText="1" indent="1"/>
      <protection/>
    </xf>
    <xf numFmtId="164" fontId="19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9" fillId="0" borderId="36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20" xfId="58" applyFont="1" applyFill="1" applyBorder="1" applyAlignment="1" applyProtection="1">
      <alignment horizontal="left" vertical="center" wrapText="1" indent="2"/>
      <protection/>
    </xf>
    <xf numFmtId="0" fontId="18" fillId="0" borderId="25" xfId="58" applyFont="1" applyFill="1" applyBorder="1" applyAlignment="1" applyProtection="1">
      <alignment horizontal="left" vertical="center" wrapText="1" indent="2"/>
      <protection/>
    </xf>
    <xf numFmtId="0" fontId="18" fillId="0" borderId="20" xfId="58" applyFont="1" applyFill="1" applyBorder="1" applyAlignment="1" applyProtection="1">
      <alignment horizontal="left" indent="1"/>
      <protection/>
    </xf>
    <xf numFmtId="0" fontId="18" fillId="0" borderId="20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left" vertical="center" wrapText="1" indent="1"/>
    </xf>
    <xf numFmtId="0" fontId="18" fillId="0" borderId="19" xfId="0" applyFont="1" applyFill="1" applyBorder="1" applyAlignment="1">
      <alignment horizontal="left" vertical="center" wrapText="1" indent="1"/>
    </xf>
    <xf numFmtId="0" fontId="18" fillId="0" borderId="3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 applyProtection="1" quotePrefix="1">
      <alignment horizontal="left" vertical="center" indent="1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164" fontId="8" fillId="0" borderId="38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/>
    </xf>
    <xf numFmtId="0" fontId="19" fillId="0" borderId="23" xfId="58" applyFont="1" applyFill="1" applyBorder="1" applyAlignment="1" applyProtection="1">
      <alignment horizontal="left" vertical="center" wrapText="1" indent="1"/>
      <protection/>
    </xf>
    <xf numFmtId="0" fontId="8" fillId="0" borderId="38" xfId="58" applyFont="1" applyFill="1" applyBorder="1" applyAlignment="1" applyProtection="1">
      <alignment horizontal="center" vertical="center" wrapText="1"/>
      <protection/>
    </xf>
    <xf numFmtId="0" fontId="8" fillId="0" borderId="39" xfId="58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 inden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0" fontId="19" fillId="0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 indent="1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20" fillId="0" borderId="40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16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164" fontId="16" fillId="0" borderId="49" xfId="0" applyNumberFormat="1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/>
    </xf>
    <xf numFmtId="0" fontId="4" fillId="0" borderId="50" xfId="0" applyFont="1" applyBorder="1" applyAlignment="1">
      <alignment vertical="center" wrapText="1"/>
    </xf>
    <xf numFmtId="164" fontId="0" fillId="33" borderId="51" xfId="0" applyNumberFormat="1" applyFont="1" applyFill="1" applyBorder="1" applyAlignment="1">
      <alignment horizontal="left" vertical="center" wrapText="1" indent="2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center" indent="1"/>
    </xf>
    <xf numFmtId="49" fontId="16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39" xfId="58" applyFont="1" applyFill="1" applyBorder="1" applyAlignment="1" applyProtection="1">
      <alignment vertical="center" wrapText="1"/>
      <protection/>
    </xf>
    <xf numFmtId="164" fontId="16" fillId="0" borderId="39" xfId="58" applyNumberFormat="1" applyFont="1" applyFill="1" applyBorder="1" applyAlignment="1" applyProtection="1">
      <alignment vertical="center" wrapText="1"/>
      <protection locked="0"/>
    </xf>
    <xf numFmtId="164" fontId="16" fillId="0" borderId="40" xfId="58" applyNumberFormat="1" applyFont="1" applyFill="1" applyBorder="1" applyAlignment="1" applyProtection="1">
      <alignment vertical="center" wrapText="1"/>
      <protection locked="0"/>
    </xf>
    <xf numFmtId="0" fontId="16" fillId="0" borderId="42" xfId="58" applyFont="1" applyFill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left" vertical="center" indent="1"/>
      <protection locked="0"/>
    </xf>
    <xf numFmtId="3" fontId="18" fillId="0" borderId="21" xfId="0" applyNumberFormat="1" applyFont="1" applyBorder="1" applyAlignment="1" applyProtection="1">
      <alignment horizontal="righ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8" fillId="0" borderId="39" xfId="58" applyFont="1" applyFill="1" applyBorder="1" applyAlignment="1" applyProtection="1">
      <alignment horizontal="left" vertical="center" wrapText="1" indent="1"/>
      <protection/>
    </xf>
    <xf numFmtId="0" fontId="8" fillId="0" borderId="39" xfId="58" applyFont="1" applyFill="1" applyBorder="1" applyAlignment="1" applyProtection="1">
      <alignment vertical="center" wrapText="1"/>
      <protection/>
    </xf>
    <xf numFmtId="0" fontId="16" fillId="0" borderId="38" xfId="58" applyFont="1" applyFill="1" applyBorder="1" applyAlignment="1" applyProtection="1">
      <alignment horizontal="center" vertical="center" wrapText="1"/>
      <protection/>
    </xf>
    <xf numFmtId="0" fontId="16" fillId="0" borderId="39" xfId="58" applyFont="1" applyFill="1" applyBorder="1" applyAlignment="1" applyProtection="1">
      <alignment horizontal="center" vertical="center" wrapText="1"/>
      <protection/>
    </xf>
    <xf numFmtId="0" fontId="16" fillId="0" borderId="40" xfId="58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vertical="center" wrapText="1"/>
      <protection/>
    </xf>
    <xf numFmtId="0" fontId="16" fillId="0" borderId="3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vertical="center" wrapText="1"/>
    </xf>
    <xf numFmtId="0" fontId="8" fillId="0" borderId="39" xfId="59" applyFont="1" applyFill="1" applyBorder="1" applyAlignment="1" applyProtection="1">
      <alignment horizontal="left" vertical="center" indent="1"/>
      <protection/>
    </xf>
    <xf numFmtId="0" fontId="8" fillId="0" borderId="39" xfId="59" applyFont="1" applyFill="1" applyBorder="1" applyAlignment="1" applyProtection="1">
      <alignment horizontal="left" indent="1"/>
      <protection locked="0"/>
    </xf>
    <xf numFmtId="0" fontId="17" fillId="0" borderId="39" xfId="59" applyFont="1" applyFill="1" applyBorder="1" applyAlignment="1" applyProtection="1">
      <alignment horizontal="left" vertical="center" indent="1"/>
      <protection/>
    </xf>
    <xf numFmtId="0" fontId="8" fillId="0" borderId="39" xfId="59" applyFont="1" applyFill="1" applyBorder="1" applyAlignment="1" applyProtection="1">
      <alignment horizontal="left" indent="1"/>
      <protection/>
    </xf>
    <xf numFmtId="0" fontId="8" fillId="0" borderId="3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0" borderId="23" xfId="58" applyFont="1" applyFill="1" applyBorder="1" applyAlignment="1" applyProtection="1">
      <alignment horizontal="left" vertical="center" wrapText="1" indent="1"/>
      <protection/>
    </xf>
    <xf numFmtId="0" fontId="18" fillId="0" borderId="20" xfId="58" applyFont="1" applyFill="1" applyBorder="1" applyAlignment="1" applyProtection="1">
      <alignment horizontal="left" vertical="center" wrapText="1" indent="1"/>
      <protection/>
    </xf>
    <xf numFmtId="0" fontId="18" fillId="0" borderId="19" xfId="58" applyFont="1" applyFill="1" applyBorder="1" applyAlignment="1" applyProtection="1">
      <alignment horizontal="left" vertical="center" wrapText="1" indent="1"/>
      <protection/>
    </xf>
    <xf numFmtId="0" fontId="16" fillId="0" borderId="42" xfId="58" applyFont="1" applyFill="1" applyBorder="1" applyAlignment="1" applyProtection="1">
      <alignment horizontal="left" vertical="center" wrapText="1"/>
      <protection/>
    </xf>
    <xf numFmtId="0" fontId="16" fillId="0" borderId="39" xfId="58" applyFont="1" applyFill="1" applyBorder="1" applyAlignment="1" applyProtection="1">
      <alignment horizontal="left" vertical="center" wrapText="1"/>
      <protection/>
    </xf>
    <xf numFmtId="0" fontId="20" fillId="0" borderId="39" xfId="58" applyFont="1" applyFill="1" applyBorder="1" applyAlignment="1" applyProtection="1">
      <alignment horizontal="left" vertical="center" wrapText="1"/>
      <protection/>
    </xf>
    <xf numFmtId="49" fontId="19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9" fillId="0" borderId="20" xfId="58" applyNumberFormat="1" applyFont="1" applyFill="1" applyBorder="1" applyAlignment="1" applyProtection="1" quotePrefix="1">
      <alignment horizontal="left" vertical="center" wrapText="1" indent="1"/>
      <protection/>
    </xf>
    <xf numFmtId="0" fontId="6" fillId="0" borderId="35" xfId="0" applyFont="1" applyFill="1" applyBorder="1" applyAlignment="1" applyProtection="1">
      <alignment horizontal="left" vertical="center" indent="1"/>
      <protection locked="0"/>
    </xf>
    <xf numFmtId="0" fontId="19" fillId="0" borderId="25" xfId="58" applyFont="1" applyFill="1" applyBorder="1" applyAlignment="1" applyProtection="1" quotePrefix="1">
      <alignment horizontal="left" vertical="center" wrapText="1" indent="1"/>
      <protection/>
    </xf>
    <xf numFmtId="164" fontId="8" fillId="0" borderId="38" xfId="0" applyNumberFormat="1" applyFont="1" applyFill="1" applyBorder="1" applyAlignment="1">
      <alignment horizontal="left" vertical="center" wrapText="1" indent="1"/>
    </xf>
    <xf numFmtId="164" fontId="16" fillId="0" borderId="30" xfId="0" applyNumberFormat="1" applyFont="1" applyFill="1" applyBorder="1" applyAlignment="1">
      <alignment horizontal="left" vertical="center" wrapText="1" indent="1"/>
    </xf>
    <xf numFmtId="164" fontId="18" fillId="0" borderId="20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8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42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9" xfId="0" applyNumberFormat="1" applyFont="1" applyFill="1" applyBorder="1" applyAlignment="1">
      <alignment horizontal="right" vertical="center" wrapText="1" indent="2"/>
    </xf>
    <xf numFmtId="164" fontId="16" fillId="0" borderId="49" xfId="0" applyNumberFormat="1" applyFont="1" applyFill="1" applyBorder="1" applyAlignment="1">
      <alignment horizontal="right" vertical="center" wrapText="1" indent="2"/>
    </xf>
    <xf numFmtId="164" fontId="19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52" xfId="0" applyFont="1" applyFill="1" applyBorder="1" applyAlignment="1">
      <alignment horizontal="center" vertical="center" wrapText="1"/>
    </xf>
    <xf numFmtId="164" fontId="7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0" xfId="58" applyFill="1">
      <alignment/>
      <protection/>
    </xf>
    <xf numFmtId="0" fontId="8" fillId="0" borderId="40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>
      <alignment/>
      <protection/>
    </xf>
    <xf numFmtId="164" fontId="16" fillId="0" borderId="42" xfId="58" applyNumberFormat="1" applyFont="1" applyFill="1" applyBorder="1" applyAlignment="1" applyProtection="1">
      <alignment horizontal="right" vertical="center" wrapTex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/>
      <protection/>
    </xf>
    <xf numFmtId="164" fontId="16" fillId="0" borderId="40" xfId="58" applyNumberFormat="1" applyFont="1" applyFill="1" applyBorder="1" applyAlignment="1" applyProtection="1">
      <alignment horizontal="right" vertical="center" wrapText="1"/>
      <protection/>
    </xf>
    <xf numFmtId="164" fontId="19" fillId="0" borderId="20" xfId="58" applyNumberFormat="1" applyFont="1" applyFill="1" applyBorder="1" applyAlignment="1" applyProtection="1">
      <alignment horizontal="right" vertical="center" wrapText="1"/>
      <protection/>
    </xf>
    <xf numFmtId="164" fontId="19" fillId="0" borderId="21" xfId="58" applyNumberFormat="1" applyFont="1" applyFill="1" applyBorder="1" applyAlignment="1" applyProtection="1">
      <alignment horizontal="right" vertical="center" wrapText="1"/>
      <protection/>
    </xf>
    <xf numFmtId="164" fontId="19" fillId="0" borderId="23" xfId="58" applyNumberFormat="1" applyFont="1" applyFill="1" applyBorder="1" applyAlignment="1" applyProtection="1">
      <alignment horizontal="right" vertical="center" wrapText="1"/>
      <protection/>
    </xf>
    <xf numFmtId="164" fontId="19" fillId="0" borderId="24" xfId="58" applyNumberFormat="1" applyFont="1" applyFill="1" applyBorder="1" applyAlignment="1" applyProtection="1">
      <alignment horizontal="right" vertical="center" wrapText="1"/>
      <protection/>
    </xf>
    <xf numFmtId="0" fontId="21" fillId="0" borderId="0" xfId="58" applyFont="1" applyFill="1">
      <alignment/>
      <protection/>
    </xf>
    <xf numFmtId="164" fontId="20" fillId="0" borderId="39" xfId="58" applyNumberFormat="1" applyFont="1" applyFill="1" applyBorder="1" applyAlignment="1" applyProtection="1">
      <alignment horizontal="right" vertical="center" wrapText="1"/>
      <protection/>
    </xf>
    <xf numFmtId="164" fontId="20" fillId="0" borderId="40" xfId="58" applyNumberFormat="1" applyFont="1" applyFill="1" applyBorder="1" applyAlignment="1" applyProtection="1">
      <alignment horizontal="right" vertical="center" wrapText="1"/>
      <protection/>
    </xf>
    <xf numFmtId="164" fontId="16" fillId="0" borderId="42" xfId="58" applyNumberFormat="1" applyFont="1" applyFill="1" applyBorder="1" applyAlignment="1" applyProtection="1">
      <alignment vertical="center" wrapText="1"/>
      <protection/>
    </xf>
    <xf numFmtId="164" fontId="16" fillId="0" borderId="52" xfId="58" applyNumberFormat="1" applyFont="1" applyFill="1" applyBorder="1" applyAlignment="1" applyProtection="1">
      <alignment vertical="center" wrapText="1"/>
      <protection/>
    </xf>
    <xf numFmtId="164" fontId="16" fillId="0" borderId="39" xfId="58" applyNumberFormat="1" applyFont="1" applyFill="1" applyBorder="1" applyAlignment="1" applyProtection="1">
      <alignment vertical="center" wrapText="1"/>
      <protection/>
    </xf>
    <xf numFmtId="164" fontId="16" fillId="0" borderId="40" xfId="58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8" xfId="0" applyNumberFormat="1" applyFont="1" applyFill="1" applyBorder="1" applyAlignment="1">
      <alignment horizontal="centerContinuous" vertical="center" wrapText="1"/>
    </xf>
    <xf numFmtId="164" fontId="8" fillId="0" borderId="39" xfId="0" applyNumberFormat="1" applyFont="1" applyFill="1" applyBorder="1" applyAlignment="1">
      <alignment horizontal="centerContinuous" vertical="center" wrapText="1"/>
    </xf>
    <xf numFmtId="164" fontId="8" fillId="0" borderId="40" xfId="0" applyNumberFormat="1" applyFont="1" applyFill="1" applyBorder="1" applyAlignment="1">
      <alignment horizontal="centerContinuous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53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/>
      <protection/>
    </xf>
    <xf numFmtId="164" fontId="16" fillId="0" borderId="40" xfId="58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24" fillId="0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8" fillId="0" borderId="39" xfId="0" applyNumberFormat="1" applyFont="1" applyFill="1" applyBorder="1" applyAlignment="1">
      <alignment vertical="center" wrapText="1"/>
    </xf>
    <xf numFmtId="164" fontId="8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 wrapText="1" indent="1"/>
      <protection locked="0"/>
    </xf>
    <xf numFmtId="0" fontId="18" fillId="0" borderId="31" xfId="0" applyFont="1" applyFill="1" applyBorder="1" applyAlignment="1" applyProtection="1">
      <alignment horizontal="left" vertical="center" wrapText="1" indent="1"/>
      <protection locked="0"/>
    </xf>
    <xf numFmtId="0" fontId="18" fillId="0" borderId="29" xfId="0" applyFont="1" applyFill="1" applyBorder="1" applyAlignment="1" applyProtection="1">
      <alignment horizontal="left" vertical="center" wrapText="1" indent="1"/>
      <protection locked="0"/>
    </xf>
    <xf numFmtId="164" fontId="16" fillId="0" borderId="4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8" fillId="0" borderId="54" xfId="0" applyNumberFormat="1" applyFont="1" applyFill="1" applyBorder="1" applyAlignment="1">
      <alignment horizontal="center" vertical="center"/>
    </xf>
    <xf numFmtId="164" fontId="8" fillId="0" borderId="5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56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164" fontId="16" fillId="0" borderId="5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left" vertical="center" wrapText="1" indent="1"/>
    </xf>
    <xf numFmtId="164" fontId="18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51" xfId="0" applyNumberFormat="1" applyFont="1" applyFill="1" applyBorder="1" applyAlignment="1" applyProtection="1">
      <alignment vertical="center" wrapText="1"/>
      <protection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51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58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58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8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9" xfId="0" applyNumberFormat="1" applyFont="1" applyFill="1" applyBorder="1" applyAlignment="1" applyProtection="1">
      <alignment vertical="center" wrapText="1"/>
      <protection locked="0"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59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>
      <alignment horizontal="center" vertical="center" wrapText="1"/>
    </xf>
    <xf numFmtId="165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7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57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horizontal="centerContinuous" vertical="center" wrapText="1"/>
    </xf>
    <xf numFmtId="164" fontId="8" fillId="0" borderId="61" xfId="0" applyNumberFormat="1" applyFont="1" applyFill="1" applyBorder="1" applyAlignment="1">
      <alignment horizontal="centerContinuous" vertical="center"/>
    </xf>
    <xf numFmtId="164" fontId="8" fillId="0" borderId="62" xfId="0" applyNumberFormat="1" applyFont="1" applyFill="1" applyBorder="1" applyAlignment="1">
      <alignment horizontal="centerContinuous" vertical="center"/>
    </xf>
    <xf numFmtId="164" fontId="0" fillId="0" borderId="51" xfId="0" applyNumberFormat="1" applyFont="1" applyFill="1" applyBorder="1" applyAlignment="1">
      <alignment horizontal="left" vertical="center" wrapText="1" indent="2"/>
    </xf>
    <xf numFmtId="164" fontId="0" fillId="0" borderId="50" xfId="0" applyNumberFormat="1" applyFont="1" applyFill="1" applyBorder="1" applyAlignment="1">
      <alignment horizontal="left" vertical="center" wrapText="1" indent="2"/>
    </xf>
    <xf numFmtId="164" fontId="16" fillId="0" borderId="38" xfId="0" applyNumberFormat="1" applyFont="1" applyFill="1" applyBorder="1" applyAlignment="1">
      <alignment vertical="center" wrapText="1"/>
    </xf>
    <xf numFmtId="164" fontId="16" fillId="0" borderId="39" xfId="0" applyNumberFormat="1" applyFont="1" applyFill="1" applyBorder="1" applyAlignment="1">
      <alignment vertical="center" wrapText="1"/>
    </xf>
    <xf numFmtId="165" fontId="0" fillId="0" borderId="58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51" xfId="0" applyNumberFormat="1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6" xfId="0" applyNumberFormat="1" applyFont="1" applyFill="1" applyBorder="1" applyAlignment="1" applyProtection="1">
      <alignment horizontal="right" vertical="center" indent="1"/>
      <protection locked="0"/>
    </xf>
    <xf numFmtId="3" fontId="4" fillId="0" borderId="4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49" fontId="8" fillId="0" borderId="38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horizontal="left" vertical="center"/>
    </xf>
    <xf numFmtId="49" fontId="18" fillId="0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20" fillId="0" borderId="4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0" fillId="0" borderId="4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/>
    </xf>
    <xf numFmtId="164" fontId="20" fillId="0" borderId="40" xfId="0" applyNumberFormat="1" applyFont="1" applyFill="1" applyBorder="1" applyAlignment="1">
      <alignment horizontal="right" vertical="center" wrapText="1" indent="2"/>
    </xf>
    <xf numFmtId="164" fontId="16" fillId="0" borderId="40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wrapText="1"/>
    </xf>
    <xf numFmtId="0" fontId="8" fillId="0" borderId="41" xfId="59" applyFont="1" applyFill="1" applyBorder="1" applyAlignment="1" applyProtection="1">
      <alignment horizontal="center" vertical="center" wrapText="1"/>
      <protection/>
    </xf>
    <xf numFmtId="0" fontId="8" fillId="0" borderId="42" xfId="59" applyFont="1" applyFill="1" applyBorder="1" applyAlignment="1" applyProtection="1">
      <alignment horizontal="center" vertical="center"/>
      <protection/>
    </xf>
    <xf numFmtId="0" fontId="8" fillId="0" borderId="52" xfId="59" applyFont="1" applyFill="1" applyBorder="1" applyAlignment="1" applyProtection="1">
      <alignment horizontal="center" vertical="center"/>
      <protection/>
    </xf>
    <xf numFmtId="0" fontId="3" fillId="0" borderId="0" xfId="59" applyFill="1" applyProtection="1">
      <alignment/>
      <protection/>
    </xf>
    <xf numFmtId="0" fontId="18" fillId="0" borderId="38" xfId="59" applyFont="1" applyFill="1" applyBorder="1" applyAlignment="1" applyProtection="1">
      <alignment horizontal="left" vertical="center" indent="1"/>
      <protection/>
    </xf>
    <xf numFmtId="0" fontId="3" fillId="0" borderId="0" xfId="59" applyFill="1" applyAlignment="1" applyProtection="1">
      <alignment vertical="center"/>
      <protection/>
    </xf>
    <xf numFmtId="0" fontId="18" fillId="0" borderId="28" xfId="59" applyFont="1" applyFill="1" applyBorder="1" applyAlignment="1" applyProtection="1">
      <alignment horizontal="left" vertical="center" indent="1"/>
      <protection/>
    </xf>
    <xf numFmtId="0" fontId="18" fillId="0" borderId="19" xfId="59" applyFont="1" applyFill="1" applyBorder="1" applyAlignment="1" applyProtection="1">
      <alignment horizontal="left" vertical="center" indent="1"/>
      <protection/>
    </xf>
    <xf numFmtId="164" fontId="18" fillId="0" borderId="19" xfId="59" applyNumberFormat="1" applyFont="1" applyFill="1" applyBorder="1" applyAlignment="1" applyProtection="1">
      <alignment vertical="center"/>
      <protection locked="0"/>
    </xf>
    <xf numFmtId="164" fontId="18" fillId="0" borderId="36" xfId="59" applyNumberFormat="1" applyFont="1" applyFill="1" applyBorder="1" applyAlignment="1" applyProtection="1">
      <alignment vertical="center"/>
      <protection/>
    </xf>
    <xf numFmtId="0" fontId="18" fillId="0" borderId="29" xfId="59" applyFont="1" applyFill="1" applyBorder="1" applyAlignment="1" applyProtection="1">
      <alignment horizontal="left" vertical="center" indent="1"/>
      <protection/>
    </xf>
    <xf numFmtId="0" fontId="18" fillId="0" borderId="20" xfId="59" applyFont="1" applyFill="1" applyBorder="1" applyAlignment="1" applyProtection="1">
      <alignment horizontal="left" vertical="center" indent="1"/>
      <protection locked="0"/>
    </xf>
    <xf numFmtId="164" fontId="18" fillId="0" borderId="20" xfId="59" applyNumberFormat="1" applyFont="1" applyFill="1" applyBorder="1" applyAlignment="1" applyProtection="1">
      <alignment vertical="center"/>
      <protection locked="0"/>
    </xf>
    <xf numFmtId="164" fontId="18" fillId="0" borderId="21" xfId="59" applyNumberFormat="1" applyFont="1" applyFill="1" applyBorder="1" applyAlignment="1" applyProtection="1">
      <alignment vertical="center"/>
      <protection/>
    </xf>
    <xf numFmtId="0" fontId="3" fillId="0" borderId="0" xfId="59" applyFill="1" applyAlignment="1" applyProtection="1">
      <alignment vertical="center"/>
      <protection locked="0"/>
    </xf>
    <xf numFmtId="0" fontId="18" fillId="0" borderId="23" xfId="59" applyFont="1" applyFill="1" applyBorder="1" applyAlignment="1" applyProtection="1">
      <alignment horizontal="left" vertical="center" indent="1"/>
      <protection locked="0"/>
    </xf>
    <xf numFmtId="164" fontId="18" fillId="0" borderId="23" xfId="59" applyNumberFormat="1" applyFont="1" applyFill="1" applyBorder="1" applyAlignment="1" applyProtection="1">
      <alignment vertical="center"/>
      <protection locked="0"/>
    </xf>
    <xf numFmtId="164" fontId="18" fillId="0" borderId="24" xfId="59" applyNumberFormat="1" applyFont="1" applyFill="1" applyBorder="1" applyAlignment="1" applyProtection="1">
      <alignment vertical="center"/>
      <protection/>
    </xf>
    <xf numFmtId="0" fontId="18" fillId="0" borderId="25" xfId="59" applyFont="1" applyFill="1" applyBorder="1" applyAlignment="1" applyProtection="1">
      <alignment horizontal="left" vertical="center" indent="1"/>
      <protection locked="0"/>
    </xf>
    <xf numFmtId="164" fontId="18" fillId="0" borderId="25" xfId="59" applyNumberFormat="1" applyFont="1" applyFill="1" applyBorder="1" applyAlignment="1" applyProtection="1">
      <alignment vertical="center"/>
      <protection locked="0"/>
    </xf>
    <xf numFmtId="164" fontId="18" fillId="0" borderId="26" xfId="59" applyNumberFormat="1" applyFont="1" applyFill="1" applyBorder="1" applyAlignment="1" applyProtection="1">
      <alignment vertical="center"/>
      <protection/>
    </xf>
    <xf numFmtId="164" fontId="16" fillId="0" borderId="39" xfId="59" applyNumberFormat="1" applyFont="1" applyFill="1" applyBorder="1" applyAlignment="1" applyProtection="1">
      <alignment vertical="center"/>
      <protection/>
    </xf>
    <xf numFmtId="164" fontId="16" fillId="0" borderId="40" xfId="59" applyNumberFormat="1" applyFont="1" applyFill="1" applyBorder="1" applyAlignment="1" applyProtection="1">
      <alignment vertical="center"/>
      <protection/>
    </xf>
    <xf numFmtId="0" fontId="18" fillId="0" borderId="31" xfId="59" applyFont="1" applyFill="1" applyBorder="1" applyAlignment="1" applyProtection="1">
      <alignment horizontal="left" vertical="center" indent="1"/>
      <protection/>
    </xf>
    <xf numFmtId="0" fontId="16" fillId="0" borderId="38" xfId="59" applyFont="1" applyFill="1" applyBorder="1" applyAlignment="1" applyProtection="1">
      <alignment horizontal="left" vertical="center" indent="1"/>
      <protection/>
    </xf>
    <xf numFmtId="0" fontId="16" fillId="0" borderId="38" xfId="59" applyFont="1" applyFill="1" applyBorder="1" applyAlignment="1" applyProtection="1">
      <alignment horizontal="center"/>
      <protection/>
    </xf>
    <xf numFmtId="164" fontId="16" fillId="0" borderId="39" xfId="59" applyNumberFormat="1" applyFont="1" applyFill="1" applyBorder="1" applyProtection="1">
      <alignment/>
      <protection/>
    </xf>
    <xf numFmtId="164" fontId="16" fillId="0" borderId="40" xfId="59" applyNumberFormat="1" applyFont="1" applyFill="1" applyBorder="1" applyProtection="1">
      <alignment/>
      <protection/>
    </xf>
    <xf numFmtId="0" fontId="3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5" fillId="0" borderId="0" xfId="59" applyFont="1" applyFill="1" applyProtection="1">
      <alignment/>
      <protection locked="0"/>
    </xf>
    <xf numFmtId="0" fontId="7" fillId="0" borderId="0" xfId="59" applyFont="1" applyFill="1" applyProtection="1">
      <alignment/>
      <protection locked="0"/>
    </xf>
    <xf numFmtId="164" fontId="18" fillId="0" borderId="19" xfId="59" applyNumberFormat="1" applyFont="1" applyFill="1" applyBorder="1" applyAlignment="1" applyProtection="1">
      <alignment vertical="center"/>
      <protection/>
    </xf>
    <xf numFmtId="0" fontId="18" fillId="0" borderId="20" xfId="59" applyFont="1" applyFill="1" applyBorder="1" applyAlignment="1" applyProtection="1">
      <alignment horizontal="left" vertical="center" indent="1"/>
      <protection/>
    </xf>
    <xf numFmtId="164" fontId="18" fillId="0" borderId="20" xfId="59" applyNumberFormat="1" applyFont="1" applyFill="1" applyBorder="1" applyAlignment="1" applyProtection="1">
      <alignment vertical="center"/>
      <protection/>
    </xf>
    <xf numFmtId="0" fontId="18" fillId="0" borderId="23" xfId="59" applyFont="1" applyFill="1" applyBorder="1" applyAlignment="1" applyProtection="1">
      <alignment horizontal="left" vertical="center" indent="1"/>
      <protection/>
    </xf>
    <xf numFmtId="164" fontId="18" fillId="0" borderId="23" xfId="59" applyNumberFormat="1" applyFont="1" applyFill="1" applyBorder="1" applyAlignment="1" applyProtection="1">
      <alignment vertical="center"/>
      <protection/>
    </xf>
    <xf numFmtId="0" fontId="18" fillId="0" borderId="25" xfId="59" applyFont="1" applyFill="1" applyBorder="1" applyAlignment="1" applyProtection="1">
      <alignment horizontal="left" vertical="center" indent="1"/>
      <protection/>
    </xf>
    <xf numFmtId="164" fontId="18" fillId="0" borderId="25" xfId="59" applyNumberFormat="1" applyFont="1" applyFill="1" applyBorder="1" applyAlignment="1" applyProtection="1">
      <alignment vertical="center"/>
      <protection/>
    </xf>
    <xf numFmtId="0" fontId="7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8" fillId="0" borderId="38" xfId="59" applyFont="1" applyFill="1" applyBorder="1" applyAlignment="1" applyProtection="1">
      <alignment horizontal="center" vertical="center" wrapText="1"/>
      <protection/>
    </xf>
    <xf numFmtId="0" fontId="8" fillId="0" borderId="40" xfId="59" applyFont="1" applyFill="1" applyBorder="1" applyAlignment="1" applyProtection="1">
      <alignment horizontal="center" vertical="center"/>
      <protection/>
    </xf>
    <xf numFmtId="0" fontId="8" fillId="0" borderId="50" xfId="59" applyFont="1" applyFill="1" applyBorder="1" applyAlignment="1" applyProtection="1">
      <alignment horizontal="center" vertical="center"/>
      <protection/>
    </xf>
    <xf numFmtId="0" fontId="8" fillId="0" borderId="39" xfId="59" applyFont="1" applyFill="1" applyBorder="1" applyAlignment="1" applyProtection="1">
      <alignment horizontal="center" vertical="center"/>
      <protection/>
    </xf>
    <xf numFmtId="0" fontId="8" fillId="0" borderId="56" xfId="59" applyFont="1" applyFill="1" applyBorder="1" applyAlignment="1" applyProtection="1">
      <alignment horizontal="center" vertical="center"/>
      <protection/>
    </xf>
    <xf numFmtId="0" fontId="8" fillId="0" borderId="51" xfId="59" applyFont="1" applyFill="1" applyBorder="1" applyAlignment="1" applyProtection="1">
      <alignment horizontal="center" vertical="center"/>
      <protection/>
    </xf>
    <xf numFmtId="0" fontId="0" fillId="0" borderId="0" xfId="59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164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  <xf numFmtId="164" fontId="18" fillId="0" borderId="25" xfId="0" applyNumberFormat="1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vertical="center"/>
    </xf>
    <xf numFmtId="164" fontId="16" fillId="0" borderId="4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63" xfId="0" applyFill="1" applyBorder="1" applyAlignment="1">
      <alignment/>
    </xf>
    <xf numFmtId="0" fontId="6" fillId="0" borderId="63" xfId="0" applyFont="1" applyFill="1" applyBorder="1" applyAlignment="1">
      <alignment horizontal="center"/>
    </xf>
    <xf numFmtId="164" fontId="18" fillId="0" borderId="25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4" xfId="0" applyFont="1" applyFill="1" applyBorder="1" applyAlignment="1" applyProtection="1">
      <alignment horizontal="left" vertical="center" wrapText="1"/>
      <protection locked="0"/>
    </xf>
    <xf numFmtId="3" fontId="2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66" xfId="0" applyNumberFormat="1" applyFont="1" applyFill="1" applyBorder="1" applyAlignment="1" applyProtection="1">
      <alignment horizontal="right" vertical="center" wrapText="1"/>
      <protection/>
    </xf>
    <xf numFmtId="0" fontId="23" fillId="0" borderId="67" xfId="0" applyFont="1" applyFill="1" applyBorder="1" applyAlignment="1" applyProtection="1">
      <alignment horizontal="left" vertical="center" wrapText="1"/>
      <protection locked="0"/>
    </xf>
    <xf numFmtId="3" fontId="23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9" xfId="0" applyFont="1" applyFill="1" applyBorder="1" applyAlignment="1" applyProtection="1">
      <alignment horizontal="left" vertical="center" wrapText="1"/>
      <protection locked="0"/>
    </xf>
    <xf numFmtId="3" fontId="23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24" fillId="34" borderId="39" xfId="0" applyNumberFormat="1" applyFont="1" applyFill="1" applyBorder="1" applyAlignment="1" applyProtection="1">
      <alignment horizontal="right" vertical="center" wrapText="1"/>
      <protection/>
    </xf>
    <xf numFmtId="164" fontId="16" fillId="34" borderId="39" xfId="0" applyNumberFormat="1" applyFont="1" applyFill="1" applyBorder="1" applyAlignment="1" applyProtection="1">
      <alignment vertical="center" wrapText="1"/>
      <protection/>
    </xf>
    <xf numFmtId="164" fontId="8" fillId="34" borderId="39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3"/>
      <protection locked="0"/>
    </xf>
    <xf numFmtId="164" fontId="16" fillId="0" borderId="40" xfId="0" applyNumberFormat="1" applyFont="1" applyFill="1" applyBorder="1" applyAlignment="1">
      <alignment horizontal="right" vertical="center" wrapText="1" indent="3"/>
    </xf>
    <xf numFmtId="164" fontId="0" fillId="34" borderId="56" xfId="0" applyNumberFormat="1" applyFont="1" applyFill="1" applyBorder="1" applyAlignment="1" applyProtection="1">
      <alignment horizontal="left" vertical="center" wrapText="1" indent="2"/>
      <protection/>
    </xf>
    <xf numFmtId="164" fontId="0" fillId="34" borderId="51" xfId="0" applyNumberFormat="1" applyFont="1" applyFill="1" applyBorder="1" applyAlignment="1">
      <alignment horizontal="left" vertical="center" wrapText="1" indent="2"/>
    </xf>
    <xf numFmtId="164" fontId="0" fillId="34" borderId="50" xfId="0" applyNumberFormat="1" applyFont="1" applyFill="1" applyBorder="1" applyAlignment="1">
      <alignment horizontal="left" vertical="center" wrapText="1" indent="2"/>
    </xf>
    <xf numFmtId="3" fontId="4" fillId="0" borderId="40" xfId="0" applyNumberFormat="1" applyFont="1" applyBorder="1" applyAlignment="1" applyProtection="1">
      <alignment horizontal="right" vertical="center" wrapText="1" indent="1"/>
      <protection locked="0"/>
    </xf>
    <xf numFmtId="3" fontId="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1" xfId="59" applyFont="1" applyFill="1" applyBorder="1" applyAlignment="1" applyProtection="1">
      <alignment horizontal="right" vertical="center"/>
      <protection/>
    </xf>
    <xf numFmtId="0" fontId="18" fillId="0" borderId="13" xfId="59" applyFont="1" applyFill="1" applyBorder="1" applyAlignment="1" applyProtection="1">
      <alignment vertical="center"/>
      <protection locked="0"/>
    </xf>
    <xf numFmtId="164" fontId="18" fillId="0" borderId="71" xfId="59" applyNumberFormat="1" applyFont="1" applyFill="1" applyBorder="1" applyAlignment="1" applyProtection="1">
      <alignment vertical="center"/>
      <protection locked="0"/>
    </xf>
    <xf numFmtId="164" fontId="18" fillId="0" borderId="72" xfId="59" applyNumberFormat="1" applyFont="1" applyFill="1" applyBorder="1" applyAlignment="1" applyProtection="1">
      <alignment vertical="center"/>
      <protection locked="0"/>
    </xf>
    <xf numFmtId="164" fontId="18" fillId="0" borderId="73" xfId="59" applyNumberFormat="1" applyFont="1" applyFill="1" applyBorder="1" applyAlignment="1" applyProtection="1">
      <alignment vertical="center"/>
      <protection/>
    </xf>
    <xf numFmtId="0" fontId="18" fillId="0" borderId="29" xfId="59" applyFont="1" applyFill="1" applyBorder="1" applyAlignment="1" applyProtection="1">
      <alignment horizontal="right" vertical="center"/>
      <protection/>
    </xf>
    <xf numFmtId="0" fontId="18" fillId="0" borderId="21" xfId="59" applyFont="1" applyFill="1" applyBorder="1" applyAlignment="1" applyProtection="1">
      <alignment vertical="center"/>
      <protection locked="0"/>
    </xf>
    <xf numFmtId="164" fontId="18" fillId="0" borderId="27" xfId="59" applyNumberFormat="1" applyFont="1" applyFill="1" applyBorder="1" applyAlignment="1" applyProtection="1">
      <alignment vertical="center"/>
      <protection locked="0"/>
    </xf>
    <xf numFmtId="164" fontId="18" fillId="0" borderId="53" xfId="59" applyNumberFormat="1" applyFont="1" applyFill="1" applyBorder="1" applyAlignment="1" applyProtection="1">
      <alignment vertical="center"/>
      <protection locked="0"/>
    </xf>
    <xf numFmtId="164" fontId="18" fillId="0" borderId="58" xfId="59" applyNumberFormat="1" applyFont="1" applyFill="1" applyBorder="1" applyAlignment="1" applyProtection="1">
      <alignment vertical="center"/>
      <protection/>
    </xf>
    <xf numFmtId="0" fontId="18" fillId="0" borderId="32" xfId="59" applyFont="1" applyFill="1" applyBorder="1" applyAlignment="1" applyProtection="1">
      <alignment horizontal="right" vertical="center"/>
      <protection/>
    </xf>
    <xf numFmtId="0" fontId="18" fillId="0" borderId="26" xfId="59" applyFont="1" applyFill="1" applyBorder="1" applyAlignment="1" applyProtection="1">
      <alignment vertical="center"/>
      <protection locked="0"/>
    </xf>
    <xf numFmtId="164" fontId="18" fillId="0" borderId="74" xfId="59" applyNumberFormat="1" applyFont="1" applyFill="1" applyBorder="1" applyAlignment="1" applyProtection="1">
      <alignment vertical="center"/>
      <protection locked="0"/>
    </xf>
    <xf numFmtId="164" fontId="18" fillId="0" borderId="75" xfId="59" applyNumberFormat="1" applyFont="1" applyFill="1" applyBorder="1" applyAlignment="1" applyProtection="1">
      <alignment vertical="center"/>
      <protection locked="0"/>
    </xf>
    <xf numFmtId="164" fontId="18" fillId="0" borderId="59" xfId="59" applyNumberFormat="1" applyFont="1" applyFill="1" applyBorder="1" applyAlignment="1" applyProtection="1">
      <alignment vertical="center"/>
      <protection/>
    </xf>
    <xf numFmtId="0" fontId="18" fillId="0" borderId="38" xfId="59" applyFont="1" applyFill="1" applyBorder="1" applyAlignment="1" applyProtection="1">
      <alignment horizontal="right" vertical="center"/>
      <protection/>
    </xf>
    <xf numFmtId="0" fontId="8" fillId="0" borderId="40" xfId="59" applyFont="1" applyFill="1" applyBorder="1" applyAlignment="1" applyProtection="1">
      <alignment vertical="center"/>
      <protection/>
    </xf>
    <xf numFmtId="164" fontId="16" fillId="0" borderId="50" xfId="59" applyNumberFormat="1" applyFont="1" applyFill="1" applyBorder="1" applyAlignment="1" applyProtection="1">
      <alignment vertical="center"/>
      <protection/>
    </xf>
    <xf numFmtId="164" fontId="16" fillId="0" borderId="56" xfId="59" applyNumberFormat="1" applyFont="1" applyFill="1" applyBorder="1" applyAlignment="1" applyProtection="1">
      <alignment vertical="center"/>
      <protection/>
    </xf>
    <xf numFmtId="164" fontId="16" fillId="0" borderId="51" xfId="59" applyNumberFormat="1" applyFont="1" applyFill="1" applyBorder="1" applyAlignment="1" applyProtection="1">
      <alignment vertical="center"/>
      <protection/>
    </xf>
    <xf numFmtId="164" fontId="16" fillId="0" borderId="30" xfId="0" applyNumberFormat="1" applyFont="1" applyFill="1" applyBorder="1" applyAlignment="1">
      <alignment horizontal="right" vertical="center" wrapText="1" indent="1"/>
    </xf>
    <xf numFmtId="164" fontId="1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18" fillId="0" borderId="32" xfId="0" applyFont="1" applyFill="1" applyBorder="1" applyAlignment="1" applyProtection="1">
      <alignment horizontal="left" vertical="center" wrapText="1" indent="1"/>
      <protection locked="0"/>
    </xf>
    <xf numFmtId="0" fontId="18" fillId="0" borderId="23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horizontal="left" vertical="center" indent="1"/>
      <protection locked="0"/>
    </xf>
    <xf numFmtId="0" fontId="4" fillId="0" borderId="35" xfId="0" applyFont="1" applyFill="1" applyBorder="1" applyAlignment="1" applyProtection="1">
      <alignment horizontal="left" vertical="center" indent="1"/>
      <protection locked="0"/>
    </xf>
    <xf numFmtId="49" fontId="16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39" xfId="58" applyFont="1" applyFill="1" applyBorder="1" applyAlignment="1" applyProtection="1">
      <alignment horizontal="left" vertical="center" wrapText="1" indent="1"/>
      <protection/>
    </xf>
    <xf numFmtId="0" fontId="16" fillId="0" borderId="39" xfId="58" applyFont="1" applyFill="1" applyBorder="1" applyAlignment="1" applyProtection="1">
      <alignment horizontal="left" vertical="center" wrapText="1" indent="1"/>
      <protection/>
    </xf>
    <xf numFmtId="0" fontId="18" fillId="0" borderId="23" xfId="58" applyFont="1" applyFill="1" applyBorder="1" applyAlignment="1" applyProtection="1">
      <alignment horizontal="left" vertical="center" wrapText="1" indent="2"/>
      <protection/>
    </xf>
    <xf numFmtId="164" fontId="0" fillId="0" borderId="73" xfId="0" applyNumberFormat="1" applyFill="1" applyBorder="1" applyAlignment="1">
      <alignment horizontal="left" vertical="center" wrapText="1" indent="1"/>
    </xf>
    <xf numFmtId="164" fontId="0" fillId="0" borderId="58" xfId="0" applyNumberFormat="1" applyFill="1" applyBorder="1" applyAlignment="1">
      <alignment horizontal="left" vertical="center" wrapText="1" indent="1"/>
    </xf>
    <xf numFmtId="164" fontId="0" fillId="0" borderId="59" xfId="0" applyNumberFormat="1" applyFill="1" applyBorder="1" applyAlignment="1">
      <alignment horizontal="left" vertical="center" wrapText="1" indent="1"/>
    </xf>
    <xf numFmtId="164" fontId="4" fillId="0" borderId="51" xfId="0" applyNumberFormat="1" applyFont="1" applyFill="1" applyBorder="1" applyAlignment="1">
      <alignment horizontal="left" vertical="center" wrapText="1" indent="1"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5" xfId="58" applyFont="1" applyFill="1" applyBorder="1" applyAlignment="1" applyProtection="1">
      <alignment horizontal="left" vertical="center" wrapText="1" indent="2"/>
      <protection/>
    </xf>
    <xf numFmtId="164" fontId="18" fillId="0" borderId="19" xfId="58" applyNumberFormat="1" applyFont="1" applyFill="1" applyBorder="1" applyAlignment="1" applyProtection="1">
      <alignment vertical="center" wrapText="1"/>
      <protection locked="0"/>
    </xf>
    <xf numFmtId="164" fontId="18" fillId="0" borderId="36" xfId="58" applyNumberFormat="1" applyFont="1" applyFill="1" applyBorder="1" applyAlignment="1" applyProtection="1">
      <alignment vertical="center" wrapText="1"/>
      <protection locked="0"/>
    </xf>
    <xf numFmtId="0" fontId="7" fillId="0" borderId="0" xfId="58" applyFont="1" applyFill="1">
      <alignment/>
      <protection/>
    </xf>
    <xf numFmtId="164" fontId="0" fillId="0" borderId="77" xfId="0" applyNumberFormat="1" applyFill="1" applyBorder="1" applyAlignment="1">
      <alignment horizontal="left" vertical="center" wrapText="1" indent="1"/>
    </xf>
    <xf numFmtId="164" fontId="21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0" fontId="26" fillId="0" borderId="0" xfId="58" applyFont="1" applyFill="1">
      <alignment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8" fillId="0" borderId="23" xfId="58" applyNumberFormat="1" applyFont="1" applyFill="1" applyBorder="1" applyAlignment="1" applyProtection="1">
      <alignment horizontal="right" vertical="center" wrapText="1"/>
      <protection/>
    </xf>
    <xf numFmtId="3" fontId="18" fillId="0" borderId="24" xfId="58" applyNumberFormat="1" applyFont="1" applyFill="1" applyBorder="1" applyAlignment="1" applyProtection="1">
      <alignment horizontal="right" vertical="center" wrapText="1"/>
      <protection/>
    </xf>
    <xf numFmtId="3" fontId="18" fillId="0" borderId="35" xfId="58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Fill="1" applyBorder="1" applyAlignment="1" applyProtection="1">
      <alignment horizontal="right" vertical="center" wrapText="1"/>
      <protection/>
    </xf>
    <xf numFmtId="3" fontId="16" fillId="0" borderId="39" xfId="58" applyNumberFormat="1" applyFont="1" applyFill="1" applyBorder="1" applyAlignment="1" applyProtection="1">
      <alignment horizontal="right" vertical="center" wrapText="1"/>
      <protection/>
    </xf>
    <xf numFmtId="3" fontId="16" fillId="0" borderId="40" xfId="58" applyNumberFormat="1" applyFont="1" applyFill="1" applyBorder="1" applyAlignment="1" applyProtection="1">
      <alignment horizontal="right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>
      <alignment vertical="center" wrapText="1"/>
    </xf>
    <xf numFmtId="164" fontId="16" fillId="0" borderId="4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164" fontId="16" fillId="0" borderId="39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6" fillId="0" borderId="56" xfId="58" applyNumberFormat="1" applyFont="1" applyFill="1" applyBorder="1" applyAlignment="1" applyProtection="1">
      <alignment horizontal="right" vertical="center" wrapText="1"/>
      <protection/>
    </xf>
    <xf numFmtId="0" fontId="0" fillId="0" borderId="76" xfId="58" applyFont="1" applyFill="1" applyBorder="1">
      <alignment/>
      <protection/>
    </xf>
    <xf numFmtId="164" fontId="18" fillId="35" borderId="16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76" xfId="58" applyFill="1" applyBorder="1">
      <alignment/>
      <protection/>
    </xf>
    <xf numFmtId="164" fontId="4" fillId="0" borderId="57" xfId="0" applyNumberFormat="1" applyFont="1" applyFill="1" applyBorder="1" applyAlignment="1">
      <alignment horizontal="left" vertical="center" wrapText="1" indent="1"/>
    </xf>
    <xf numFmtId="164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8" xfId="0" applyNumberFormat="1" applyFont="1" applyFill="1" applyBorder="1" applyAlignment="1">
      <alignment horizontal="left" vertical="center" wrapText="1" indent="1"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7" xfId="0" applyNumberFormat="1" applyFont="1" applyFill="1" applyBorder="1" applyAlignment="1">
      <alignment horizontal="left" vertical="center" wrapText="1" indent="1"/>
    </xf>
    <xf numFmtId="164" fontId="0" fillId="0" borderId="58" xfId="0" applyNumberFormat="1" applyFont="1" applyFill="1" applyBorder="1" applyAlignment="1">
      <alignment horizontal="left" vertical="center" wrapText="1" inden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78" xfId="0" applyNumberFormat="1" applyFont="1" applyFill="1" applyBorder="1" applyAlignment="1" applyProtection="1">
      <alignment horizontal="right" vertical="center" wrapText="1"/>
      <protection/>
    </xf>
    <xf numFmtId="164" fontId="8" fillId="0" borderId="56" xfId="0" applyNumberFormat="1" applyFont="1" applyFill="1" applyBorder="1" applyAlignment="1">
      <alignment horizontal="center" vertical="center" wrapText="1"/>
    </xf>
    <xf numFmtId="164" fontId="4" fillId="0" borderId="73" xfId="0" applyNumberFormat="1" applyFont="1" applyFill="1" applyBorder="1" applyAlignment="1">
      <alignment horizontal="left" vertical="center" wrapText="1" indent="1"/>
    </xf>
    <xf numFmtId="164" fontId="18" fillId="0" borderId="39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8" applyNumberFormat="1" applyFont="1" applyFill="1" applyBorder="1" applyAlignment="1" applyProtection="1">
      <alignment horizontal="right" vertical="center" wrapText="1"/>
      <protection locked="0"/>
    </xf>
    <xf numFmtId="0" fontId="24" fillId="0" borderId="51" xfId="0" applyFont="1" applyBorder="1" applyAlignment="1">
      <alignment horizontal="left" wrapText="1" indent="1"/>
    </xf>
    <xf numFmtId="0" fontId="24" fillId="0" borderId="38" xfId="0" applyFont="1" applyBorder="1" applyAlignment="1">
      <alignment wrapText="1"/>
    </xf>
    <xf numFmtId="0" fontId="16" fillId="0" borderId="39" xfId="58" applyFont="1" applyFill="1" applyBorder="1" applyAlignment="1" applyProtection="1">
      <alignment horizontal="left" vertical="center" wrapText="1"/>
      <protection/>
    </xf>
    <xf numFmtId="49" fontId="16" fillId="0" borderId="31" xfId="58" applyNumberFormat="1" applyFont="1" applyFill="1" applyBorder="1" applyAlignment="1" applyProtection="1">
      <alignment horizontal="left" vertical="center" wrapText="1" indent="1"/>
      <protection/>
    </xf>
    <xf numFmtId="164" fontId="16" fillId="0" borderId="49" xfId="58" applyNumberFormat="1" applyFont="1" applyFill="1" applyBorder="1" applyAlignment="1" applyProtection="1">
      <alignment vertical="center" wrapText="1"/>
      <protection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1" xfId="0" applyFont="1" applyFill="1" applyBorder="1" applyAlignment="1" applyProtection="1">
      <alignment horizontal="left" vertical="center" wrapText="1" indent="1"/>
      <protection locked="0"/>
    </xf>
    <xf numFmtId="0" fontId="23" fillId="0" borderId="27" xfId="0" applyFont="1" applyFill="1" applyBorder="1" applyAlignment="1" applyProtection="1">
      <alignment horizontal="left" vertical="center" wrapText="1" indent="1"/>
      <protection locked="0"/>
    </xf>
    <xf numFmtId="0" fontId="18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 applyProtection="1">
      <alignment horizontal="left" vertical="center" wrapText="1" indent="8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vertical="center" wrapText="1"/>
    </xf>
    <xf numFmtId="164" fontId="18" fillId="0" borderId="79" xfId="0" applyNumberFormat="1" applyFont="1" applyFill="1" applyBorder="1" applyAlignment="1" applyProtection="1">
      <alignment vertical="center" wrapText="1"/>
      <protection locked="0"/>
    </xf>
    <xf numFmtId="164" fontId="18" fillId="0" borderId="49" xfId="0" applyNumberFormat="1" applyFont="1" applyFill="1" applyBorder="1" applyAlignment="1" applyProtection="1">
      <alignment vertical="center" wrapText="1"/>
      <protection/>
    </xf>
    <xf numFmtId="164" fontId="18" fillId="0" borderId="80" xfId="0" applyNumberFormat="1" applyFont="1" applyFill="1" applyBorder="1" applyAlignment="1" applyProtection="1">
      <alignment vertical="center" wrapText="1"/>
      <protection locked="0"/>
    </xf>
    <xf numFmtId="164" fontId="20" fillId="0" borderId="49" xfId="0" applyNumberFormat="1" applyFont="1" applyFill="1" applyBorder="1" applyAlignment="1">
      <alignment vertical="center" wrapText="1"/>
    </xf>
    <xf numFmtId="0" fontId="33" fillId="0" borderId="50" xfId="0" applyFont="1" applyBorder="1" applyAlignment="1">
      <alignment horizontal="left" wrapText="1" indent="1"/>
    </xf>
    <xf numFmtId="0" fontId="23" fillId="0" borderId="81" xfId="0" applyFont="1" applyBorder="1" applyAlignment="1">
      <alignment horizontal="left" wrapText="1" indent="1"/>
    </xf>
    <xf numFmtId="0" fontId="31" fillId="0" borderId="30" xfId="0" applyFont="1" applyBorder="1" applyAlignment="1">
      <alignment horizontal="center" wrapText="1"/>
    </xf>
    <xf numFmtId="0" fontId="31" fillId="0" borderId="82" xfId="0" applyFont="1" applyBorder="1" applyAlignment="1">
      <alignment horizontal="center" wrapText="1"/>
    </xf>
    <xf numFmtId="0" fontId="32" fillId="0" borderId="82" xfId="0" applyFont="1" applyBorder="1" applyAlignment="1">
      <alignment horizontal="left" wrapText="1" indent="1"/>
    </xf>
    <xf numFmtId="164" fontId="16" fillId="0" borderId="45" xfId="0" applyNumberFormat="1" applyFont="1" applyFill="1" applyBorder="1" applyAlignment="1">
      <alignment vertical="center" wrapText="1"/>
    </xf>
    <xf numFmtId="0" fontId="30" fillId="0" borderId="2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0" fontId="23" fillId="0" borderId="12" xfId="0" applyFont="1" applyBorder="1" applyAlignment="1">
      <alignment horizontal="left" wrapText="1" indent="1"/>
    </xf>
    <xf numFmtId="0" fontId="30" fillId="0" borderId="78" xfId="0" applyFont="1" applyBorder="1" applyAlignment="1">
      <alignment horizontal="left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20" xfId="0" applyBorder="1" applyAlignment="1">
      <alignment/>
    </xf>
    <xf numFmtId="0" fontId="33" fillId="0" borderId="50" xfId="0" applyFont="1" applyFill="1" applyBorder="1" applyAlignment="1">
      <alignment horizontal="left" wrapText="1" indent="1"/>
    </xf>
    <xf numFmtId="0" fontId="20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8" fillId="35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35" borderId="3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50" xfId="58" applyFont="1" applyFill="1" applyBorder="1" applyAlignment="1" applyProtection="1">
      <alignment vertical="center" wrapText="1"/>
      <protection locked="0"/>
    </xf>
    <xf numFmtId="0" fontId="18" fillId="0" borderId="39" xfId="58" applyFont="1" applyFill="1" applyBorder="1" applyAlignment="1" applyProtection="1">
      <alignment vertical="center" wrapText="1"/>
      <protection locked="0"/>
    </xf>
    <xf numFmtId="0" fontId="18" fillId="0" borderId="49" xfId="58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82" xfId="58" applyNumberFormat="1" applyFont="1" applyFill="1" applyBorder="1">
      <alignment/>
      <protection/>
    </xf>
    <xf numFmtId="164" fontId="16" fillId="0" borderId="18" xfId="58" applyNumberFormat="1" applyFont="1" applyFill="1" applyBorder="1">
      <alignment/>
      <protection/>
    </xf>
    <xf numFmtId="164" fontId="16" fillId="0" borderId="39" xfId="58" applyNumberFormat="1" applyFont="1" applyFill="1" applyBorder="1">
      <alignment/>
      <protection/>
    </xf>
    <xf numFmtId="164" fontId="16" fillId="0" borderId="49" xfId="58" applyNumberFormat="1" applyFont="1" applyFill="1" applyBorder="1">
      <alignment/>
      <protection/>
    </xf>
    <xf numFmtId="164" fontId="16" fillId="0" borderId="24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164" fontId="16" fillId="0" borderId="26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 horizontal="right" wrapText="1"/>
    </xf>
    <xf numFmtId="0" fontId="23" fillId="0" borderId="20" xfId="0" applyFont="1" applyBorder="1" applyAlignment="1">
      <alignment horizontal="center" wrapText="1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27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 applyProtection="1">
      <alignment horizontal="left" vertical="center" indent="1"/>
      <protection locked="0"/>
    </xf>
    <xf numFmtId="0" fontId="23" fillId="0" borderId="20" xfId="0" applyFont="1" applyBorder="1" applyAlignment="1">
      <alignment horizontal="left" indent="1"/>
    </xf>
    <xf numFmtId="0" fontId="24" fillId="0" borderId="20" xfId="0" applyFont="1" applyBorder="1" applyAlignment="1">
      <alignment horizontal="left" indent="1"/>
    </xf>
    <xf numFmtId="0" fontId="18" fillId="0" borderId="19" xfId="0" applyFont="1" applyBorder="1" applyAlignment="1" applyProtection="1">
      <alignment horizontal="left" vertical="center" indent="1"/>
      <protection locked="0"/>
    </xf>
    <xf numFmtId="3" fontId="18" fillId="0" borderId="24" xfId="0" applyNumberFormat="1" applyFont="1" applyBorder="1" applyAlignment="1" applyProtection="1">
      <alignment horizontal="right" vertical="center" indent="1"/>
      <protection locked="0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left" wrapText="1" indent="1"/>
    </xf>
    <xf numFmtId="0" fontId="23" fillId="0" borderId="80" xfId="0" applyFont="1" applyBorder="1" applyAlignment="1">
      <alignment wrapText="1"/>
    </xf>
    <xf numFmtId="3" fontId="18" fillId="0" borderId="24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16" fillId="0" borderId="20" xfId="0" applyFont="1" applyBorder="1" applyAlignment="1" applyProtection="1">
      <alignment horizontal="left" vertical="center" indent="1"/>
      <protection locked="0"/>
    </xf>
    <xf numFmtId="3" fontId="16" fillId="0" borderId="21" xfId="0" applyNumberFormat="1" applyFont="1" applyFill="1" applyBorder="1" applyAlignment="1" applyProtection="1">
      <alignment horizontal="right" vertical="center" indent="1"/>
      <protection locked="0"/>
    </xf>
    <xf numFmtId="0" fontId="8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" fontId="4" fillId="0" borderId="56" xfId="0" applyNumberFormat="1" applyFont="1" applyBorder="1" applyAlignment="1" applyProtection="1">
      <alignment horizontal="right" vertical="center" wrapText="1" indent="1"/>
      <protection locked="0"/>
    </xf>
    <xf numFmtId="0" fontId="4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43" xfId="0" applyFont="1" applyFill="1" applyBorder="1" applyAlignment="1">
      <alignment horizontal="right" vertical="center"/>
    </xf>
    <xf numFmtId="0" fontId="4" fillId="0" borderId="5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4" fillId="0" borderId="76" xfId="0" applyFont="1" applyFill="1" applyBorder="1" applyAlignment="1">
      <alignment horizontal="right" vertical="center"/>
    </xf>
    <xf numFmtId="0" fontId="4" fillId="0" borderId="76" xfId="0" applyFont="1" applyFill="1" applyBorder="1" applyAlignment="1" quotePrefix="1">
      <alignment horizontal="right" vertical="center"/>
    </xf>
    <xf numFmtId="0" fontId="4" fillId="0" borderId="76" xfId="0" applyFont="1" applyFill="1" applyBorder="1" applyAlignment="1" applyProtection="1" quotePrefix="1">
      <alignment horizontal="center" vertical="center"/>
      <protection locked="0"/>
    </xf>
    <xf numFmtId="0" fontId="23" fillId="0" borderId="0" xfId="0" applyFont="1" applyAlignment="1">
      <alignment horizontal="left" indent="1"/>
    </xf>
    <xf numFmtId="164" fontId="16" fillId="0" borderId="51" xfId="58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right"/>
    </xf>
    <xf numFmtId="0" fontId="23" fillId="0" borderId="23" xfId="0" applyFont="1" applyBorder="1" applyAlignment="1">
      <alignment horizontal="left" wrapText="1" inden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 wrapText="1" indent="1"/>
      <protection locked="0"/>
    </xf>
    <xf numFmtId="9" fontId="18" fillId="0" borderId="83" xfId="66" applyFont="1" applyFill="1" applyBorder="1" applyAlignment="1" applyProtection="1">
      <alignment horizontal="right" vertical="center" wrapText="1" indent="3"/>
      <protection locked="0"/>
    </xf>
    <xf numFmtId="9" fontId="18" fillId="0" borderId="58" xfId="66" applyFont="1" applyFill="1" applyBorder="1" applyAlignment="1" applyProtection="1">
      <alignment horizontal="right" vertical="center" wrapText="1" indent="3"/>
      <protection locked="0"/>
    </xf>
    <xf numFmtId="9" fontId="18" fillId="0" borderId="77" xfId="66" applyFont="1" applyFill="1" applyBorder="1" applyAlignment="1" applyProtection="1">
      <alignment horizontal="right" vertical="center" wrapText="1" indent="3"/>
      <protection locked="0"/>
    </xf>
    <xf numFmtId="9" fontId="18" fillId="0" borderId="51" xfId="66" applyFont="1" applyFill="1" applyBorder="1" applyAlignment="1" applyProtection="1">
      <alignment horizontal="right" vertical="center" wrapText="1" indent="3"/>
      <protection locked="0"/>
    </xf>
    <xf numFmtId="164" fontId="16" fillId="0" borderId="76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right" indent="1"/>
    </xf>
    <xf numFmtId="0" fontId="24" fillId="0" borderId="21" xfId="0" applyFont="1" applyBorder="1" applyAlignment="1">
      <alignment horizontal="right" indent="1"/>
    </xf>
    <xf numFmtId="0" fontId="23" fillId="0" borderId="21" xfId="0" applyFont="1" applyBorder="1" applyAlignment="1">
      <alignment/>
    </xf>
    <xf numFmtId="0" fontId="23" fillId="0" borderId="24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58" xfId="0" applyFont="1" applyBorder="1" applyAlignment="1">
      <alignment horizontal="right" indent="1"/>
    </xf>
    <xf numFmtId="0" fontId="24" fillId="0" borderId="58" xfId="0" applyFont="1" applyBorder="1" applyAlignment="1">
      <alignment horizontal="right" indent="1"/>
    </xf>
    <xf numFmtId="0" fontId="23" fillId="0" borderId="58" xfId="0" applyFont="1" applyBorder="1" applyAlignment="1">
      <alignment/>
    </xf>
    <xf numFmtId="0" fontId="23" fillId="0" borderId="73" xfId="0" applyFont="1" applyBorder="1" applyAlignment="1">
      <alignment horizontal="right"/>
    </xf>
    <xf numFmtId="0" fontId="23" fillId="0" borderId="58" xfId="0" applyFont="1" applyBorder="1" applyAlignment="1">
      <alignment horizontal="right"/>
    </xf>
    <xf numFmtId="0" fontId="23" fillId="0" borderId="21" xfId="0" applyFont="1" applyBorder="1" applyAlignment="1">
      <alignment wrapText="1"/>
    </xf>
    <xf numFmtId="0" fontId="23" fillId="0" borderId="58" xfId="0" applyFont="1" applyBorder="1" applyAlignment="1">
      <alignment wrapText="1"/>
    </xf>
    <xf numFmtId="0" fontId="23" fillId="0" borderId="13" xfId="0" applyFont="1" applyBorder="1" applyAlignment="1">
      <alignment horizontal="right" indent="1"/>
    </xf>
    <xf numFmtId="0" fontId="23" fillId="0" borderId="62" xfId="0" applyFont="1" applyBorder="1" applyAlignment="1">
      <alignment horizontal="right" indent="1"/>
    </xf>
    <xf numFmtId="0" fontId="23" fillId="0" borderId="47" xfId="0" applyFont="1" applyBorder="1" applyAlignment="1">
      <alignment horizontal="right" indent="1"/>
    </xf>
    <xf numFmtId="0" fontId="23" fillId="0" borderId="83" xfId="0" applyFont="1" applyBorder="1" applyAlignment="1">
      <alignment horizontal="right" indent="1"/>
    </xf>
    <xf numFmtId="0" fontId="16" fillId="0" borderId="76" xfId="58" applyFont="1" applyFill="1" applyBorder="1" applyAlignment="1" applyProtection="1">
      <alignment horizontal="center" vertical="center" wrapText="1"/>
      <protection/>
    </xf>
    <xf numFmtId="0" fontId="16" fillId="0" borderId="76" xfId="0" applyFont="1" applyFill="1" applyBorder="1" applyAlignment="1">
      <alignment horizontal="center" vertical="center" wrapText="1"/>
    </xf>
    <xf numFmtId="164" fontId="7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3" fontId="4" fillId="0" borderId="20" xfId="0" applyNumberFormat="1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20" xfId="58" applyNumberFormat="1" applyFont="1" applyFill="1" applyBorder="1" applyAlignment="1" applyProtection="1">
      <alignment horizontal="right" vertical="center" wrapText="1"/>
      <protection/>
    </xf>
    <xf numFmtId="3" fontId="16" fillId="0" borderId="52" xfId="66" applyNumberFormat="1" applyFont="1" applyFill="1" applyBorder="1" applyAlignment="1" applyProtection="1">
      <alignment vertical="center" wrapText="1"/>
      <protection/>
    </xf>
    <xf numFmtId="3" fontId="18" fillId="0" borderId="83" xfId="66" applyNumberFormat="1" applyFont="1" applyFill="1" applyBorder="1" applyAlignment="1" applyProtection="1">
      <alignment vertical="center" wrapText="1"/>
      <protection/>
    </xf>
    <xf numFmtId="3" fontId="18" fillId="0" borderId="58" xfId="66" applyNumberFormat="1" applyFont="1" applyFill="1" applyBorder="1" applyAlignment="1" applyProtection="1">
      <alignment vertical="center" wrapText="1"/>
      <protection/>
    </xf>
    <xf numFmtId="3" fontId="18" fillId="0" borderId="77" xfId="66" applyNumberFormat="1" applyFont="1" applyFill="1" applyBorder="1" applyAlignment="1" applyProtection="1">
      <alignment vertical="center" wrapText="1"/>
      <protection/>
    </xf>
    <xf numFmtId="3" fontId="16" fillId="0" borderId="58" xfId="66" applyNumberFormat="1" applyFont="1" applyFill="1" applyBorder="1" applyAlignment="1" applyProtection="1">
      <alignment vertical="center" wrapText="1"/>
      <protection/>
    </xf>
    <xf numFmtId="3" fontId="16" fillId="0" borderId="77" xfId="66" applyNumberFormat="1" applyFont="1" applyFill="1" applyBorder="1" applyAlignment="1" applyProtection="1">
      <alignment vertical="center" wrapText="1"/>
      <protection/>
    </xf>
    <xf numFmtId="3" fontId="16" fillId="0" borderId="83" xfId="66" applyNumberFormat="1" applyFont="1" applyFill="1" applyBorder="1" applyAlignment="1" applyProtection="1">
      <alignment vertical="center" wrapText="1"/>
      <protection/>
    </xf>
    <xf numFmtId="3" fontId="16" fillId="0" borderId="52" xfId="66" applyNumberFormat="1" applyFont="1" applyFill="1" applyBorder="1" applyAlignment="1" applyProtection="1">
      <alignment horizontal="right" vertical="center" wrapText="1"/>
      <protection/>
    </xf>
    <xf numFmtId="3" fontId="16" fillId="0" borderId="83" xfId="66" applyNumberFormat="1" applyFont="1" applyFill="1" applyBorder="1" applyAlignment="1" applyProtection="1">
      <alignment horizontal="right" vertical="center" wrapText="1"/>
      <protection/>
    </xf>
    <xf numFmtId="3" fontId="18" fillId="0" borderId="58" xfId="66" applyNumberFormat="1" applyFont="1" applyFill="1" applyBorder="1" applyAlignment="1" applyProtection="1">
      <alignment horizontal="right" vertical="center" wrapText="1"/>
      <protection/>
    </xf>
    <xf numFmtId="3" fontId="18" fillId="0" borderId="77" xfId="66" applyNumberFormat="1" applyFont="1" applyFill="1" applyBorder="1" applyAlignment="1" applyProtection="1">
      <alignment horizontal="right" vertical="center" wrapText="1"/>
      <protection/>
    </xf>
    <xf numFmtId="3" fontId="18" fillId="0" borderId="83" xfId="66" applyNumberFormat="1" applyFont="1" applyFill="1" applyBorder="1" applyAlignment="1" applyProtection="1">
      <alignment horizontal="right" vertical="center" wrapText="1"/>
      <protection/>
    </xf>
    <xf numFmtId="3" fontId="16" fillId="0" borderId="77" xfId="66" applyNumberFormat="1" applyFont="1" applyFill="1" applyBorder="1" applyAlignment="1" applyProtection="1">
      <alignment horizontal="right" vertical="center" wrapText="1"/>
      <protection/>
    </xf>
    <xf numFmtId="3" fontId="16" fillId="0" borderId="58" xfId="66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7" fillId="0" borderId="0" xfId="58" applyFont="1" applyFill="1" applyAlignment="1">
      <alignment/>
      <protection/>
    </xf>
    <xf numFmtId="0" fontId="23" fillId="0" borderId="19" xfId="0" applyFont="1" applyFill="1" applyBorder="1" applyAlignment="1">
      <alignment horizontal="left" wrapText="1" indent="1"/>
    </xf>
    <xf numFmtId="0" fontId="6" fillId="0" borderId="18" xfId="0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8" xfId="0" applyFont="1" applyFill="1" applyBorder="1" applyAlignment="1" applyProtection="1">
      <alignment horizontal="right"/>
      <protection/>
    </xf>
    <xf numFmtId="164" fontId="7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84" xfId="58" applyFont="1" applyFill="1" applyBorder="1" applyAlignment="1" applyProtection="1">
      <alignment horizontal="left" vertical="center" wrapText="1"/>
      <protection/>
    </xf>
    <xf numFmtId="164" fontId="17" fillId="0" borderId="18" xfId="58" applyNumberFormat="1" applyFont="1" applyFill="1" applyBorder="1" applyAlignment="1" applyProtection="1">
      <alignment horizontal="left" vertical="center"/>
      <protection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164" fontId="8" fillId="0" borderId="83" xfId="0" applyNumberFormat="1" applyFont="1" applyFill="1" applyBorder="1" applyAlignment="1">
      <alignment horizontal="center" vertical="center" wrapText="1"/>
    </xf>
    <xf numFmtId="164" fontId="8" fillId="0" borderId="77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8" fillId="0" borderId="48" xfId="0" applyNumberFormat="1" applyFont="1" applyFill="1" applyBorder="1" applyAlignment="1">
      <alignment horizontal="left" vertical="center" wrapText="1" indent="2"/>
    </xf>
    <xf numFmtId="164" fontId="8" fillId="0" borderId="49" xfId="0" applyNumberFormat="1" applyFont="1" applyFill="1" applyBorder="1" applyAlignment="1">
      <alignment horizontal="left" vertical="center" wrapText="1" indent="2"/>
    </xf>
    <xf numFmtId="164" fontId="8" fillId="0" borderId="85" xfId="0" applyNumberFormat="1" applyFont="1" applyFill="1" applyBorder="1" applyAlignment="1">
      <alignment horizontal="center" vertical="center"/>
    </xf>
    <xf numFmtId="164" fontId="8" fillId="0" borderId="8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8" fillId="0" borderId="48" xfId="0" applyFont="1" applyBorder="1" applyAlignment="1">
      <alignment horizontal="left" vertical="center" indent="2"/>
    </xf>
    <xf numFmtId="0" fontId="8" fillId="0" borderId="50" xfId="0" applyFont="1" applyBorder="1" applyAlignment="1">
      <alignment horizontal="left" vertical="center" indent="2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8" fillId="0" borderId="48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8" fillId="0" borderId="50" xfId="0" applyFont="1" applyFill="1" applyBorder="1" applyAlignment="1">
      <alignment horizontal="left" indent="1"/>
    </xf>
    <xf numFmtId="0" fontId="18" fillId="0" borderId="12" xfId="0" applyFont="1" applyFill="1" applyBorder="1" applyAlignment="1" applyProtection="1">
      <alignment horizontal="right" indent="1"/>
      <protection locked="0"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5" xfId="0" applyFont="1" applyFill="1" applyBorder="1" applyAlignment="1" applyProtection="1">
      <alignment horizontal="right" indent="1"/>
      <protection locked="0"/>
    </xf>
    <xf numFmtId="0" fontId="18" fillId="0" borderId="26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right" indent="1"/>
    </xf>
    <xf numFmtId="0" fontId="16" fillId="0" borderId="40" xfId="0" applyFont="1" applyFill="1" applyBorder="1" applyAlignment="1">
      <alignment horizontal="right" indent="1"/>
    </xf>
    <xf numFmtId="0" fontId="8" fillId="0" borderId="4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indent="1"/>
      <protection locked="0"/>
    </xf>
    <xf numFmtId="0" fontId="18" fillId="0" borderId="61" xfId="0" applyFont="1" applyFill="1" applyBorder="1" applyAlignment="1" applyProtection="1">
      <alignment horizontal="left" indent="1"/>
      <protection locked="0"/>
    </xf>
    <xf numFmtId="0" fontId="18" fillId="0" borderId="11" xfId="0" applyFont="1" applyFill="1" applyBorder="1" applyAlignment="1" applyProtection="1">
      <alignment horizontal="left" indent="1"/>
      <protection locked="0"/>
    </xf>
    <xf numFmtId="0" fontId="18" fillId="0" borderId="89" xfId="0" applyFont="1" applyFill="1" applyBorder="1" applyAlignment="1" applyProtection="1">
      <alignment horizontal="left" indent="1"/>
      <protection locked="0"/>
    </xf>
    <xf numFmtId="0" fontId="18" fillId="0" borderId="90" xfId="0" applyFont="1" applyFill="1" applyBorder="1" applyAlignment="1" applyProtection="1">
      <alignment horizontal="left" indent="1"/>
      <protection locked="0"/>
    </xf>
    <xf numFmtId="0" fontId="18" fillId="0" borderId="74" xfId="0" applyFont="1" applyFill="1" applyBorder="1" applyAlignment="1" applyProtection="1">
      <alignment horizontal="left" indent="1"/>
      <protection locked="0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left" vertical="center" wrapText="1"/>
    </xf>
    <xf numFmtId="0" fontId="18" fillId="0" borderId="84" xfId="0" applyFont="1" applyBorder="1" applyAlignment="1">
      <alignment horizontal="left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17" fillId="0" borderId="56" xfId="59" applyFont="1" applyFill="1" applyBorder="1" applyAlignment="1" applyProtection="1">
      <alignment horizontal="left" vertical="center" indent="1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17" fillId="0" borderId="49" xfId="59" applyFont="1" applyFill="1" applyBorder="1" applyAlignment="1" applyProtection="1">
      <alignment horizontal="left" vertical="center" indent="1"/>
      <protection/>
    </xf>
    <xf numFmtId="164" fontId="15" fillId="0" borderId="56" xfId="59" applyNumberFormat="1" applyFont="1" applyFill="1" applyBorder="1" applyAlignment="1" applyProtection="1">
      <alignment horizontal="center" vertical="center"/>
      <protection/>
    </xf>
    <xf numFmtId="164" fontId="15" fillId="0" borderId="17" xfId="59" applyNumberFormat="1" applyFont="1" applyFill="1" applyBorder="1" applyAlignment="1" applyProtection="1">
      <alignment horizontal="center" vertical="center"/>
      <protection/>
    </xf>
    <xf numFmtId="164" fontId="15" fillId="0" borderId="49" xfId="59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4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13"/>
      </font>
    </dxf>
    <dxf>
      <font>
        <color indexed="13"/>
      </font>
    </dxf>
    <dxf>
      <font>
        <color indexed="10"/>
      </font>
    </dxf>
    <dxf>
      <font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16">
      <selection activeCell="E46" sqref="E4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379</v>
      </c>
    </row>
    <row r="4" ht="15.75">
      <c r="A4" s="574" t="s">
        <v>552</v>
      </c>
    </row>
    <row r="5" ht="12.75">
      <c r="A5" s="559"/>
    </row>
    <row r="6" spans="1:2" ht="12.75">
      <c r="A6" s="641" t="s">
        <v>517</v>
      </c>
      <c r="B6" s="641" t="s">
        <v>518</v>
      </c>
    </row>
    <row r="7" spans="1:2" ht="12.75">
      <c r="A7" s="641" t="s">
        <v>380</v>
      </c>
      <c r="B7" s="641" t="s">
        <v>519</v>
      </c>
    </row>
    <row r="8" spans="1:2" ht="12.75">
      <c r="A8" s="641" t="s">
        <v>381</v>
      </c>
      <c r="B8" s="641" t="s">
        <v>520</v>
      </c>
    </row>
    <row r="9" spans="1:2" ht="12.75">
      <c r="A9" s="641"/>
      <c r="B9" s="641"/>
    </row>
    <row r="10" spans="1:2" ht="15.75">
      <c r="A10" s="386" t="s">
        <v>553</v>
      </c>
      <c r="B10" s="641"/>
    </row>
    <row r="11" spans="1:2" ht="12.75">
      <c r="A11" s="641"/>
      <c r="B11" s="641"/>
    </row>
    <row r="12" spans="1:2" ht="12.75">
      <c r="A12" s="641" t="s">
        <v>521</v>
      </c>
      <c r="B12" s="641" t="s">
        <v>522</v>
      </c>
    </row>
    <row r="13" spans="1:2" ht="12.75">
      <c r="A13" s="641" t="s">
        <v>382</v>
      </c>
      <c r="B13" s="641" t="s">
        <v>523</v>
      </c>
    </row>
    <row r="14" spans="1:2" ht="12.75">
      <c r="A14" s="641" t="s">
        <v>383</v>
      </c>
      <c r="B14" s="641" t="s">
        <v>524</v>
      </c>
    </row>
    <row r="15" spans="1:2" ht="12.75">
      <c r="A15" s="641"/>
      <c r="B15" s="641"/>
    </row>
    <row r="16" spans="1:2" ht="15.75">
      <c r="A16" s="386" t="s">
        <v>554</v>
      </c>
      <c r="B16" s="641"/>
    </row>
    <row r="17" spans="1:2" ht="12.75">
      <c r="A17" s="641"/>
      <c r="B17" s="641"/>
    </row>
    <row r="18" spans="1:2" ht="12.75">
      <c r="A18" s="641" t="s">
        <v>525</v>
      </c>
      <c r="B18" s="641" t="s">
        <v>526</v>
      </c>
    </row>
    <row r="19" spans="1:2" ht="12.75">
      <c r="A19" s="641" t="s">
        <v>384</v>
      </c>
      <c r="B19" s="641" t="s">
        <v>527</v>
      </c>
    </row>
    <row r="20" spans="1:2" ht="12.75">
      <c r="A20" s="641" t="s">
        <v>385</v>
      </c>
      <c r="B20" s="641" t="s">
        <v>528</v>
      </c>
    </row>
    <row r="21" spans="1:2" ht="12.75">
      <c r="A21" s="641"/>
      <c r="B21" s="641"/>
    </row>
    <row r="22" spans="1:2" ht="15.75">
      <c r="A22" s="386" t="s">
        <v>555</v>
      </c>
      <c r="B22" s="641"/>
    </row>
    <row r="23" spans="1:2" ht="12.75">
      <c r="A23" s="642"/>
      <c r="B23" s="641"/>
    </row>
    <row r="24" spans="1:2" ht="12.75">
      <c r="A24" s="641" t="s">
        <v>529</v>
      </c>
      <c r="B24" s="641" t="s">
        <v>532</v>
      </c>
    </row>
    <row r="25" spans="1:2" ht="12.75">
      <c r="A25" s="641" t="s">
        <v>386</v>
      </c>
      <c r="B25" s="641" t="s">
        <v>533</v>
      </c>
    </row>
    <row r="26" spans="1:2" ht="12.75">
      <c r="A26" s="641" t="s">
        <v>387</v>
      </c>
      <c r="B26" s="641" t="s">
        <v>534</v>
      </c>
    </row>
    <row r="27" spans="1:2" ht="12.75">
      <c r="A27" s="641"/>
      <c r="B27" s="641"/>
    </row>
    <row r="28" spans="1:2" ht="15.75">
      <c r="A28" s="386" t="s">
        <v>556</v>
      </c>
      <c r="B28" s="641"/>
    </row>
    <row r="29" spans="1:2" ht="12.75">
      <c r="A29" s="641"/>
      <c r="B29" s="641"/>
    </row>
    <row r="30" spans="1:2" ht="12.75">
      <c r="A30" s="641" t="s">
        <v>530</v>
      </c>
      <c r="B30" s="641" t="s">
        <v>535</v>
      </c>
    </row>
    <row r="31" spans="1:2" ht="12.75">
      <c r="A31" s="641" t="s">
        <v>388</v>
      </c>
      <c r="B31" s="641" t="s">
        <v>536</v>
      </c>
    </row>
    <row r="32" spans="1:2" ht="12.75">
      <c r="A32" s="641" t="s">
        <v>389</v>
      </c>
      <c r="B32" s="641" t="s">
        <v>537</v>
      </c>
    </row>
    <row r="33" spans="1:2" ht="12.75">
      <c r="A33" s="641"/>
      <c r="B33" s="641"/>
    </row>
    <row r="34" spans="1:2" ht="15.75">
      <c r="A34" s="386" t="s">
        <v>557</v>
      </c>
      <c r="B34" s="641"/>
    </row>
    <row r="35" spans="1:2" ht="12.75">
      <c r="A35" s="641"/>
      <c r="B35" s="641"/>
    </row>
    <row r="36" spans="1:2" ht="12.75">
      <c r="A36" s="641" t="s">
        <v>531</v>
      </c>
      <c r="B36" s="641" t="s">
        <v>538</v>
      </c>
    </row>
    <row r="37" spans="1:2" ht="12.75">
      <c r="A37" s="641" t="s">
        <v>390</v>
      </c>
      <c r="B37" s="641" t="s">
        <v>539</v>
      </c>
    </row>
    <row r="38" spans="1:2" ht="12.75">
      <c r="A38" s="641" t="s">
        <v>391</v>
      </c>
      <c r="B38" s="641" t="s">
        <v>540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8.875" style="256" customWidth="1"/>
    <col min="2" max="2" width="12.375" style="255" customWidth="1"/>
    <col min="3" max="3" width="10.375" style="255" customWidth="1"/>
    <col min="4" max="6" width="12.375" style="255" customWidth="1"/>
    <col min="7" max="7" width="13.00390625" style="255" customWidth="1"/>
    <col min="8" max="8" width="15.00390625" style="255" customWidth="1"/>
    <col min="9" max="10" width="12.875" style="255" customWidth="1"/>
    <col min="11" max="11" width="13.875" style="255" customWidth="1"/>
    <col min="12" max="16384" width="9.375" style="255" customWidth="1"/>
  </cols>
  <sheetData>
    <row r="1" ht="23.25" customHeight="1" thickBot="1">
      <c r="H1" s="293" t="s">
        <v>86</v>
      </c>
    </row>
    <row r="2" spans="1:8" s="263" customFormat="1" ht="48.75" customHeight="1" thickBot="1">
      <c r="A2" s="261" t="s">
        <v>96</v>
      </c>
      <c r="B2" s="262" t="s">
        <v>94</v>
      </c>
      <c r="C2" s="262" t="s">
        <v>95</v>
      </c>
      <c r="D2" s="262" t="s">
        <v>564</v>
      </c>
      <c r="E2" s="262" t="s">
        <v>560</v>
      </c>
      <c r="F2" s="262" t="s">
        <v>722</v>
      </c>
      <c r="G2" s="262" t="s">
        <v>720</v>
      </c>
      <c r="H2" s="279" t="s">
        <v>566</v>
      </c>
    </row>
    <row r="3" spans="1:8" s="283" customFormat="1" ht="15" customHeight="1" thickBot="1">
      <c r="A3" s="280">
        <v>1</v>
      </c>
      <c r="B3" s="281">
        <v>2</v>
      </c>
      <c r="C3" s="281">
        <v>3</v>
      </c>
      <c r="D3" s="281">
        <v>4</v>
      </c>
      <c r="E3" s="281">
        <v>5</v>
      </c>
      <c r="F3" s="281"/>
      <c r="G3" s="281">
        <v>5</v>
      </c>
      <c r="H3" s="282">
        <v>6</v>
      </c>
    </row>
    <row r="4" spans="1:8" ht="15.75" customHeight="1">
      <c r="A4" s="265" t="s">
        <v>584</v>
      </c>
      <c r="B4" s="165">
        <v>10200</v>
      </c>
      <c r="C4" s="296">
        <v>2011</v>
      </c>
      <c r="D4" s="295"/>
      <c r="E4" s="295">
        <v>2040</v>
      </c>
      <c r="F4" s="295"/>
      <c r="G4" s="295">
        <v>224</v>
      </c>
      <c r="H4" s="297"/>
    </row>
    <row r="5" spans="1:8" ht="15.75" customHeight="1">
      <c r="A5" s="294"/>
      <c r="B5" s="295"/>
      <c r="C5" s="296"/>
      <c r="D5" s="295"/>
      <c r="E5" s="295"/>
      <c r="F5" s="295"/>
      <c r="G5" s="295"/>
      <c r="H5" s="297">
        <f aca="true" t="shared" si="0" ref="H5:H22">B5-D5-G5</f>
        <v>0</v>
      </c>
    </row>
    <row r="6" spans="1:8" ht="15.75" customHeight="1">
      <c r="A6" s="294"/>
      <c r="B6" s="295"/>
      <c r="C6" s="296"/>
      <c r="D6" s="295"/>
      <c r="E6" s="295"/>
      <c r="F6" s="295"/>
      <c r="G6" s="295"/>
      <c r="H6" s="297">
        <f t="shared" si="0"/>
        <v>0</v>
      </c>
    </row>
    <row r="7" spans="1:8" ht="15.75" customHeight="1">
      <c r="A7" s="294"/>
      <c r="B7" s="295"/>
      <c r="C7" s="296"/>
      <c r="D7" s="295"/>
      <c r="E7" s="295"/>
      <c r="F7" s="295"/>
      <c r="G7" s="295"/>
      <c r="H7" s="297">
        <f t="shared" si="0"/>
        <v>0</v>
      </c>
    </row>
    <row r="8" spans="1:8" ht="15.75" customHeight="1">
      <c r="A8" s="294"/>
      <c r="B8" s="295"/>
      <c r="C8" s="296"/>
      <c r="D8" s="295"/>
      <c r="E8" s="295"/>
      <c r="F8" s="295"/>
      <c r="G8" s="295"/>
      <c r="H8" s="297">
        <f t="shared" si="0"/>
        <v>0</v>
      </c>
    </row>
    <row r="9" spans="1:8" ht="15.75" customHeight="1">
      <c r="A9" s="294"/>
      <c r="B9" s="295"/>
      <c r="C9" s="296"/>
      <c r="D9" s="295"/>
      <c r="E9" s="295"/>
      <c r="F9" s="295"/>
      <c r="G9" s="295"/>
      <c r="H9" s="297">
        <f t="shared" si="0"/>
        <v>0</v>
      </c>
    </row>
    <row r="10" spans="1:8" ht="15.75" customHeight="1">
      <c r="A10" s="294"/>
      <c r="B10" s="295"/>
      <c r="C10" s="296"/>
      <c r="D10" s="295"/>
      <c r="E10" s="295"/>
      <c r="F10" s="295"/>
      <c r="G10" s="295"/>
      <c r="H10" s="297">
        <f t="shared" si="0"/>
        <v>0</v>
      </c>
    </row>
    <row r="11" spans="1:8" ht="15.75" customHeight="1">
      <c r="A11" s="294"/>
      <c r="B11" s="295"/>
      <c r="C11" s="296"/>
      <c r="D11" s="295"/>
      <c r="E11" s="295"/>
      <c r="F11" s="295"/>
      <c r="G11" s="295"/>
      <c r="H11" s="297">
        <f t="shared" si="0"/>
        <v>0</v>
      </c>
    </row>
    <row r="12" spans="1:8" ht="15.75" customHeight="1">
      <c r="A12" s="294"/>
      <c r="B12" s="295"/>
      <c r="C12" s="296"/>
      <c r="D12" s="295"/>
      <c r="E12" s="295"/>
      <c r="F12" s="295"/>
      <c r="G12" s="295"/>
      <c r="H12" s="297">
        <f t="shared" si="0"/>
        <v>0</v>
      </c>
    </row>
    <row r="13" spans="1:8" ht="15.75" customHeight="1">
      <c r="A13" s="294"/>
      <c r="B13" s="295"/>
      <c r="C13" s="296"/>
      <c r="D13" s="295"/>
      <c r="E13" s="295"/>
      <c r="F13" s="295"/>
      <c r="G13" s="295"/>
      <c r="H13" s="297">
        <f t="shared" si="0"/>
        <v>0</v>
      </c>
    </row>
    <row r="14" spans="1:8" ht="15.75" customHeight="1">
      <c r="A14" s="294"/>
      <c r="B14" s="295"/>
      <c r="C14" s="296"/>
      <c r="D14" s="295"/>
      <c r="E14" s="295"/>
      <c r="F14" s="295"/>
      <c r="G14" s="295"/>
      <c r="H14" s="297">
        <f t="shared" si="0"/>
        <v>0</v>
      </c>
    </row>
    <row r="15" spans="1:8" ht="15.75" customHeight="1">
      <c r="A15" s="294"/>
      <c r="B15" s="295"/>
      <c r="C15" s="296"/>
      <c r="D15" s="295"/>
      <c r="E15" s="295"/>
      <c r="F15" s="295"/>
      <c r="G15" s="295"/>
      <c r="H15" s="297">
        <f t="shared" si="0"/>
        <v>0</v>
      </c>
    </row>
    <row r="16" spans="1:8" ht="15.75" customHeight="1">
      <c r="A16" s="294"/>
      <c r="B16" s="295"/>
      <c r="C16" s="296"/>
      <c r="D16" s="295"/>
      <c r="E16" s="295"/>
      <c r="F16" s="295"/>
      <c r="G16" s="295"/>
      <c r="H16" s="297">
        <f t="shared" si="0"/>
        <v>0</v>
      </c>
    </row>
    <row r="17" spans="1:8" ht="15.75" customHeight="1">
      <c r="A17" s="294"/>
      <c r="B17" s="295"/>
      <c r="C17" s="296"/>
      <c r="D17" s="295"/>
      <c r="E17" s="295"/>
      <c r="F17" s="295"/>
      <c r="G17" s="295"/>
      <c r="H17" s="297">
        <f t="shared" si="0"/>
        <v>0</v>
      </c>
    </row>
    <row r="18" spans="1:8" ht="15.75" customHeight="1">
      <c r="A18" s="294"/>
      <c r="B18" s="295"/>
      <c r="C18" s="296"/>
      <c r="D18" s="295"/>
      <c r="E18" s="295"/>
      <c r="F18" s="295"/>
      <c r="G18" s="295"/>
      <c r="H18" s="297">
        <f t="shared" si="0"/>
        <v>0</v>
      </c>
    </row>
    <row r="19" spans="1:8" ht="15.75" customHeight="1">
      <c r="A19" s="294"/>
      <c r="B19" s="295"/>
      <c r="C19" s="296"/>
      <c r="D19" s="295"/>
      <c r="E19" s="295"/>
      <c r="F19" s="295"/>
      <c r="G19" s="295"/>
      <c r="H19" s="297">
        <f t="shared" si="0"/>
        <v>0</v>
      </c>
    </row>
    <row r="20" spans="1:8" ht="15.75" customHeight="1">
      <c r="A20" s="294"/>
      <c r="B20" s="295"/>
      <c r="C20" s="296"/>
      <c r="D20" s="295"/>
      <c r="E20" s="295"/>
      <c r="F20" s="295"/>
      <c r="G20" s="295"/>
      <c r="H20" s="297">
        <f t="shared" si="0"/>
        <v>0</v>
      </c>
    </row>
    <row r="21" spans="1:8" ht="15.75" customHeight="1">
      <c r="A21" s="294"/>
      <c r="B21" s="295"/>
      <c r="C21" s="296"/>
      <c r="D21" s="295"/>
      <c r="E21" s="295"/>
      <c r="F21" s="295"/>
      <c r="G21" s="295"/>
      <c r="H21" s="297">
        <f t="shared" si="0"/>
        <v>0</v>
      </c>
    </row>
    <row r="22" spans="1:8" ht="15.75" customHeight="1" thickBot="1">
      <c r="A22" s="298"/>
      <c r="B22" s="299"/>
      <c r="C22" s="299"/>
      <c r="D22" s="299"/>
      <c r="E22" s="299"/>
      <c r="F22" s="299"/>
      <c r="G22" s="299"/>
      <c r="H22" s="300">
        <f t="shared" si="0"/>
        <v>0</v>
      </c>
    </row>
    <row r="23" spans="1:8" s="292" customFormat="1" ht="18" customHeight="1" thickBot="1">
      <c r="A23" s="90" t="s">
        <v>92</v>
      </c>
      <c r="B23" s="301">
        <f>SUM(B4:B22)</f>
        <v>10200</v>
      </c>
      <c r="C23" s="496"/>
      <c r="D23" s="301">
        <f>SUM(D4:D22)</f>
        <v>0</v>
      </c>
      <c r="E23" s="301">
        <f>SUM(E4:E22)</f>
        <v>2040</v>
      </c>
      <c r="F23" s="301"/>
      <c r="G23" s="301">
        <f>SUM(G4:G22)</f>
        <v>224</v>
      </c>
      <c r="H23" s="302">
        <f>SUM(H4:H22)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I5" sqref="I5"/>
    </sheetView>
  </sheetViews>
  <sheetFormatPr defaultColWidth="9.00390625" defaultRowHeight="12.75"/>
  <cols>
    <col min="1" max="1" width="36.625" style="13" customWidth="1"/>
    <col min="2" max="2" width="17.00390625" style="14" customWidth="1"/>
    <col min="3" max="3" width="15.875" style="14" customWidth="1"/>
    <col min="4" max="4" width="15.00390625" style="14" customWidth="1"/>
    <col min="5" max="5" width="14.875" style="14" customWidth="1"/>
    <col min="6" max="6" width="9.375" style="14" customWidth="1"/>
    <col min="7" max="16384" width="9.375" style="14" customWidth="1"/>
  </cols>
  <sheetData>
    <row r="1" spans="1:5" s="255" customFormat="1" ht="24" customHeight="1" thickBot="1">
      <c r="A1" s="303"/>
      <c r="B1" s="293"/>
      <c r="C1" s="794" t="s">
        <v>86</v>
      </c>
      <c r="D1" s="794"/>
      <c r="E1" s="293"/>
    </row>
    <row r="2" spans="1:5" s="305" customFormat="1" ht="27" customHeight="1" thickBot="1">
      <c r="A2" s="304" t="s">
        <v>97</v>
      </c>
      <c r="B2" s="233" t="s">
        <v>98</v>
      </c>
      <c r="C2" s="233" t="s">
        <v>675</v>
      </c>
      <c r="D2" s="233" t="s">
        <v>676</v>
      </c>
      <c r="E2" s="233" t="s">
        <v>687</v>
      </c>
    </row>
    <row r="3" spans="1:5" ht="15.75" customHeight="1">
      <c r="A3" s="531" t="s">
        <v>99</v>
      </c>
      <c r="B3" s="497">
        <v>5677</v>
      </c>
      <c r="C3" s="497">
        <v>5681</v>
      </c>
      <c r="D3" s="497">
        <v>3850</v>
      </c>
      <c r="E3" s="727">
        <f>D3/C3</f>
        <v>0.6776975884527372</v>
      </c>
    </row>
    <row r="4" spans="1:5" ht="15.75" customHeight="1">
      <c r="A4" s="306" t="s">
        <v>657</v>
      </c>
      <c r="B4" s="498">
        <v>3060</v>
      </c>
      <c r="C4" s="498">
        <v>12791</v>
      </c>
      <c r="D4" s="498">
        <v>809</v>
      </c>
      <c r="E4" s="728">
        <f>D4/C4</f>
        <v>0.06324759596591353</v>
      </c>
    </row>
    <row r="5" spans="1:5" ht="15.75" customHeight="1">
      <c r="A5" s="306" t="s">
        <v>100</v>
      </c>
      <c r="B5" s="498">
        <v>9</v>
      </c>
      <c r="C5" s="498">
        <v>9</v>
      </c>
      <c r="D5" s="498">
        <v>9</v>
      </c>
      <c r="E5" s="728"/>
    </row>
    <row r="6" spans="1:5" ht="15.75" customHeight="1">
      <c r="A6" s="306" t="s">
        <v>101</v>
      </c>
      <c r="B6" s="498"/>
      <c r="C6" s="498"/>
      <c r="D6" s="498"/>
      <c r="E6" s="728"/>
    </row>
    <row r="7" spans="1:5" ht="15.75" customHeight="1">
      <c r="A7" s="306" t="s">
        <v>102</v>
      </c>
      <c r="B7" s="498">
        <v>700</v>
      </c>
      <c r="C7" s="498">
        <v>700</v>
      </c>
      <c r="D7" s="498">
        <v>524</v>
      </c>
      <c r="E7" s="728">
        <f aca="true" t="shared" si="0" ref="E7:E14">D7/C7</f>
        <v>0.7485714285714286</v>
      </c>
    </row>
    <row r="8" spans="1:5" ht="15.75" customHeight="1">
      <c r="A8" s="306" t="s">
        <v>103</v>
      </c>
      <c r="B8" s="498">
        <v>2430</v>
      </c>
      <c r="C8" s="498">
        <v>2430</v>
      </c>
      <c r="D8" s="498">
        <v>1834</v>
      </c>
      <c r="E8" s="728">
        <f t="shared" si="0"/>
        <v>0.7547325102880659</v>
      </c>
    </row>
    <row r="9" spans="1:5" ht="15.75" customHeight="1">
      <c r="A9" s="306" t="s">
        <v>104</v>
      </c>
      <c r="B9" s="498"/>
      <c r="C9" s="498"/>
      <c r="D9" s="498">
        <v>7</v>
      </c>
      <c r="E9" s="728"/>
    </row>
    <row r="10" spans="1:5" ht="15.75" customHeight="1">
      <c r="A10" s="306" t="s">
        <v>658</v>
      </c>
      <c r="B10" s="498">
        <v>313</v>
      </c>
      <c r="C10" s="498">
        <v>313</v>
      </c>
      <c r="D10" s="498">
        <v>188</v>
      </c>
      <c r="E10" s="728">
        <f t="shared" si="0"/>
        <v>0.6006389776357828</v>
      </c>
    </row>
    <row r="11" spans="1:5" ht="15.75" customHeight="1">
      <c r="A11" s="306" t="s">
        <v>659</v>
      </c>
      <c r="B11" s="498">
        <v>594</v>
      </c>
      <c r="C11" s="498">
        <v>753</v>
      </c>
      <c r="D11" s="498">
        <v>685</v>
      </c>
      <c r="E11" s="728">
        <f t="shared" si="0"/>
        <v>0.9096945551128818</v>
      </c>
    </row>
    <row r="12" spans="1:5" ht="22.5" customHeight="1">
      <c r="A12" s="306" t="s">
        <v>719</v>
      </c>
      <c r="B12" s="498">
        <v>684</v>
      </c>
      <c r="C12" s="498">
        <v>684</v>
      </c>
      <c r="D12" s="498">
        <v>583</v>
      </c>
      <c r="E12" s="728">
        <f t="shared" si="0"/>
        <v>0.8523391812865497</v>
      </c>
    </row>
    <row r="13" spans="1:5" ht="15.75" customHeight="1">
      <c r="A13" s="306" t="s">
        <v>105</v>
      </c>
      <c r="B13" s="498">
        <v>200</v>
      </c>
      <c r="C13" s="498">
        <v>200</v>
      </c>
      <c r="D13" s="498">
        <v>20</v>
      </c>
      <c r="E13" s="728">
        <f t="shared" si="0"/>
        <v>0.1</v>
      </c>
    </row>
    <row r="14" spans="1:5" ht="24" customHeight="1">
      <c r="A14" s="306" t="s">
        <v>653</v>
      </c>
      <c r="B14" s="498">
        <v>2250</v>
      </c>
      <c r="C14" s="498">
        <v>2250</v>
      </c>
      <c r="D14" s="498">
        <v>980</v>
      </c>
      <c r="E14" s="728">
        <f t="shared" si="0"/>
        <v>0.43555555555555553</v>
      </c>
    </row>
    <row r="15" spans="1:5" ht="22.5" customHeight="1">
      <c r="A15" s="306" t="s">
        <v>677</v>
      </c>
      <c r="B15" s="498"/>
      <c r="C15" s="498"/>
      <c r="D15" s="498">
        <v>39</v>
      </c>
      <c r="E15" s="728"/>
    </row>
    <row r="16" spans="1:5" ht="15.75" customHeight="1">
      <c r="A16" s="306" t="s">
        <v>358</v>
      </c>
      <c r="B16" s="498"/>
      <c r="C16" s="498">
        <v>33</v>
      </c>
      <c r="D16" s="498">
        <v>75</v>
      </c>
      <c r="E16" s="728"/>
    </row>
    <row r="17" spans="1:5" ht="15.75" customHeight="1">
      <c r="A17" s="306" t="s">
        <v>359</v>
      </c>
      <c r="B17" s="498">
        <v>330</v>
      </c>
      <c r="C17" s="498">
        <v>330</v>
      </c>
      <c r="D17" s="498"/>
      <c r="E17" s="728">
        <f>D17/C17</f>
        <v>0</v>
      </c>
    </row>
    <row r="18" spans="1:5" ht="15.75" customHeight="1">
      <c r="A18" s="306" t="s">
        <v>360</v>
      </c>
      <c r="B18" s="498">
        <v>300</v>
      </c>
      <c r="C18" s="498">
        <v>300</v>
      </c>
      <c r="D18" s="498">
        <v>525</v>
      </c>
      <c r="E18" s="728">
        <f>D18/C18</f>
        <v>1.75</v>
      </c>
    </row>
    <row r="19" spans="1:5" ht="15.75" customHeight="1">
      <c r="A19" s="306" t="s">
        <v>361</v>
      </c>
      <c r="B19" s="498">
        <v>50</v>
      </c>
      <c r="C19" s="498">
        <v>50</v>
      </c>
      <c r="D19" s="498">
        <v>0</v>
      </c>
      <c r="E19" s="728"/>
    </row>
    <row r="20" spans="1:5" ht="15.75" customHeight="1">
      <c r="A20" s="306" t="s">
        <v>654</v>
      </c>
      <c r="B20" s="498">
        <v>74</v>
      </c>
      <c r="C20" s="498">
        <v>74</v>
      </c>
      <c r="D20" s="498">
        <v>0</v>
      </c>
      <c r="E20" s="728">
        <f>D20/C20</f>
        <v>0</v>
      </c>
    </row>
    <row r="21" spans="1:5" ht="15.75" customHeight="1">
      <c r="A21" s="306" t="s">
        <v>362</v>
      </c>
      <c r="B21" s="498"/>
      <c r="C21" s="498"/>
      <c r="D21" s="498"/>
      <c r="E21" s="728"/>
    </row>
    <row r="22" spans="1:5" ht="15.75" customHeight="1">
      <c r="A22" s="306" t="s">
        <v>363</v>
      </c>
      <c r="B22" s="498"/>
      <c r="C22" s="498"/>
      <c r="D22" s="498"/>
      <c r="E22" s="728"/>
    </row>
    <row r="23" spans="1:5" ht="15.75" customHeight="1">
      <c r="A23" s="306" t="s">
        <v>583</v>
      </c>
      <c r="B23" s="498">
        <v>2881</v>
      </c>
      <c r="C23" s="498">
        <v>2925</v>
      </c>
      <c r="D23" s="498">
        <v>2015</v>
      </c>
      <c r="E23" s="728">
        <f aca="true" t="shared" si="1" ref="E23:E31">D23/C23</f>
        <v>0.6888888888888889</v>
      </c>
    </row>
    <row r="24" spans="1:5" ht="15.75" customHeight="1">
      <c r="A24" s="306" t="s">
        <v>364</v>
      </c>
      <c r="B24" s="498">
        <v>50</v>
      </c>
      <c r="C24" s="498">
        <v>50</v>
      </c>
      <c r="D24" s="498">
        <v>24</v>
      </c>
      <c r="E24" s="728">
        <f t="shared" si="1"/>
        <v>0.48</v>
      </c>
    </row>
    <row r="25" spans="1:5" ht="15.75" customHeight="1">
      <c r="A25" s="306" t="s">
        <v>660</v>
      </c>
      <c r="B25" s="498">
        <v>611</v>
      </c>
      <c r="C25" s="498">
        <v>611</v>
      </c>
      <c r="D25" s="498">
        <v>455</v>
      </c>
      <c r="E25" s="728">
        <f t="shared" si="1"/>
        <v>0.7446808510638298</v>
      </c>
    </row>
    <row r="26" spans="1:5" ht="15.75" customHeight="1">
      <c r="A26" s="307" t="s">
        <v>680</v>
      </c>
      <c r="B26" s="498">
        <v>15</v>
      </c>
      <c r="C26" s="498">
        <v>15</v>
      </c>
      <c r="D26" s="498">
        <v>66</v>
      </c>
      <c r="E26" s="728">
        <f t="shared" si="1"/>
        <v>4.4</v>
      </c>
    </row>
    <row r="27" spans="1:5" ht="15.75" customHeight="1">
      <c r="A27" s="308" t="s">
        <v>661</v>
      </c>
      <c r="B27" s="498">
        <v>5429</v>
      </c>
      <c r="C27" s="498">
        <v>5205</v>
      </c>
      <c r="D27" s="498">
        <v>3357</v>
      </c>
      <c r="E27" s="728">
        <f t="shared" si="1"/>
        <v>0.6449567723342939</v>
      </c>
    </row>
    <row r="28" spans="1:5" ht="15.75" customHeight="1">
      <c r="A28" s="308" t="s">
        <v>662</v>
      </c>
      <c r="B28" s="498">
        <v>761</v>
      </c>
      <c r="C28" s="498">
        <v>761</v>
      </c>
      <c r="D28" s="498">
        <v>748</v>
      </c>
      <c r="E28" s="728">
        <f t="shared" si="1"/>
        <v>0.9829172141918529</v>
      </c>
    </row>
    <row r="29" spans="1:5" ht="15.75" customHeight="1">
      <c r="A29" s="308" t="s">
        <v>663</v>
      </c>
      <c r="B29" s="498">
        <v>745</v>
      </c>
      <c r="C29" s="498">
        <v>860</v>
      </c>
      <c r="D29" s="498">
        <v>598</v>
      </c>
      <c r="E29" s="728">
        <f t="shared" si="1"/>
        <v>0.6953488372093023</v>
      </c>
    </row>
    <row r="30" spans="1:5" ht="22.5" customHeight="1">
      <c r="A30" s="308" t="s">
        <v>664</v>
      </c>
      <c r="B30" s="498">
        <v>100</v>
      </c>
      <c r="C30" s="498">
        <v>100</v>
      </c>
      <c r="D30" s="498">
        <v>50</v>
      </c>
      <c r="E30" s="728">
        <f t="shared" si="1"/>
        <v>0.5</v>
      </c>
    </row>
    <row r="31" spans="1:5" ht="15.75" customHeight="1">
      <c r="A31" s="532" t="s">
        <v>665</v>
      </c>
      <c r="B31" s="498">
        <v>238</v>
      </c>
      <c r="C31" s="498">
        <v>247</v>
      </c>
      <c r="D31" s="498">
        <v>119</v>
      </c>
      <c r="E31" s="728">
        <f t="shared" si="1"/>
        <v>0.4817813765182186</v>
      </c>
    </row>
    <row r="32" spans="1:5" ht="15.75" customHeight="1">
      <c r="A32" s="308" t="s">
        <v>617</v>
      </c>
      <c r="B32" s="498"/>
      <c r="C32" s="498"/>
      <c r="D32" s="498">
        <v>49</v>
      </c>
      <c r="E32" s="728"/>
    </row>
    <row r="33" spans="1:5" ht="15.75" customHeight="1">
      <c r="A33" s="308" t="s">
        <v>74</v>
      </c>
      <c r="B33" s="498"/>
      <c r="C33" s="498"/>
      <c r="D33" s="498"/>
      <c r="E33" s="728"/>
    </row>
    <row r="34" spans="1:5" ht="15.75" customHeight="1" thickBot="1">
      <c r="A34" s="533" t="s">
        <v>75</v>
      </c>
      <c r="B34" s="499">
        <v>6310</v>
      </c>
      <c r="C34" s="499">
        <v>4951</v>
      </c>
      <c r="D34" s="499"/>
      <c r="E34" s="729"/>
    </row>
    <row r="35" spans="1:5" ht="18" customHeight="1" thickBot="1">
      <c r="A35" s="193" t="s">
        <v>92</v>
      </c>
      <c r="B35" s="500">
        <f>SUM(B3:B34)</f>
        <v>33811</v>
      </c>
      <c r="C35" s="500">
        <f>SUM(C3:C34)</f>
        <v>42323</v>
      </c>
      <c r="D35" s="500">
        <f>SUM(D3:D34)</f>
        <v>17609</v>
      </c>
      <c r="E35" s="730">
        <f>D35/C35</f>
        <v>0.41606218840819414</v>
      </c>
    </row>
  </sheetData>
  <sheetProtection/>
  <mergeCells count="1">
    <mergeCell ref="C1:D1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Polgármesteri hivatal kiadási előirányzatai
feladatonként&amp;14
&amp;R&amp;"Times New Roman CE,Félkövér dőlt"&amp;11 7.számú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875" style="256" customWidth="1"/>
    <col min="2" max="2" width="49.625" style="255" customWidth="1"/>
    <col min="3" max="8" width="12.875" style="255" customWidth="1"/>
    <col min="9" max="9" width="13.875" style="255" customWidth="1"/>
    <col min="10" max="16384" width="9.375" style="255" customWidth="1"/>
  </cols>
  <sheetData>
    <row r="1" ht="33.75" customHeight="1" thickBot="1">
      <c r="I1" s="310" t="s">
        <v>86</v>
      </c>
    </row>
    <row r="2" spans="1:9" s="311" customFormat="1" ht="26.25" customHeight="1">
      <c r="A2" s="802" t="s">
        <v>107</v>
      </c>
      <c r="B2" s="797" t="s">
        <v>159</v>
      </c>
      <c r="C2" s="802" t="s">
        <v>160</v>
      </c>
      <c r="D2" s="802" t="s">
        <v>567</v>
      </c>
      <c r="E2" s="799" t="s">
        <v>106</v>
      </c>
      <c r="F2" s="800"/>
      <c r="G2" s="800"/>
      <c r="H2" s="801"/>
      <c r="I2" s="797" t="s">
        <v>39</v>
      </c>
    </row>
    <row r="3" spans="1:9" s="315" customFormat="1" ht="32.25" customHeight="1" thickBot="1">
      <c r="A3" s="803"/>
      <c r="B3" s="798"/>
      <c r="C3" s="798"/>
      <c r="D3" s="803"/>
      <c r="E3" s="312" t="s">
        <v>406</v>
      </c>
      <c r="F3" s="313" t="s">
        <v>486</v>
      </c>
      <c r="G3" s="313" t="s">
        <v>568</v>
      </c>
      <c r="H3" s="314" t="s">
        <v>569</v>
      </c>
      <c r="I3" s="798"/>
    </row>
    <row r="4" spans="1:9" s="321" customFormat="1" ht="12.75" customHeight="1" thickBot="1">
      <c r="A4" s="316">
        <v>1</v>
      </c>
      <c r="B4" s="317">
        <v>2</v>
      </c>
      <c r="C4" s="318">
        <v>3</v>
      </c>
      <c r="D4" s="317">
        <v>4</v>
      </c>
      <c r="E4" s="316">
        <v>5</v>
      </c>
      <c r="F4" s="318">
        <v>6</v>
      </c>
      <c r="G4" s="318">
        <v>7</v>
      </c>
      <c r="H4" s="319">
        <v>8</v>
      </c>
      <c r="I4" s="320" t="s">
        <v>161</v>
      </c>
    </row>
    <row r="5" spans="1:9" ht="19.5" customHeight="1" thickBot="1">
      <c r="A5" s="322" t="s">
        <v>3</v>
      </c>
      <c r="B5" s="323" t="s">
        <v>108</v>
      </c>
      <c r="C5" s="324"/>
      <c r="D5" s="325">
        <f>SUM(D6:D7)</f>
        <v>0</v>
      </c>
      <c r="E5" s="326">
        <f>SUM(E6:E7)</f>
        <v>0</v>
      </c>
      <c r="F5" s="327">
        <f>SUM(F6:F7)</f>
        <v>0</v>
      </c>
      <c r="G5" s="327">
        <f>SUM(G6:G7)</f>
        <v>0</v>
      </c>
      <c r="H5" s="328">
        <f>SUM(H6:H7)</f>
        <v>0</v>
      </c>
      <c r="I5" s="329">
        <f aca="true" t="shared" si="0" ref="I5:I16">SUM(D5:H5)</f>
        <v>0</v>
      </c>
    </row>
    <row r="6" spans="1:9" ht="19.5" customHeight="1">
      <c r="A6" s="330" t="s">
        <v>4</v>
      </c>
      <c r="B6" s="331" t="s">
        <v>109</v>
      </c>
      <c r="C6" s="332"/>
      <c r="D6" s="333"/>
      <c r="E6" s="334"/>
      <c r="F6" s="165"/>
      <c r="G6" s="165"/>
      <c r="H6" s="115"/>
      <c r="I6" s="335">
        <f t="shared" si="0"/>
        <v>0</v>
      </c>
    </row>
    <row r="7" spans="1:9" ht="19.5" customHeight="1" thickBot="1">
      <c r="A7" s="330" t="s">
        <v>5</v>
      </c>
      <c r="B7" s="331" t="s">
        <v>109</v>
      </c>
      <c r="C7" s="332"/>
      <c r="D7" s="333"/>
      <c r="E7" s="334"/>
      <c r="F7" s="165"/>
      <c r="G7" s="165"/>
      <c r="H7" s="115"/>
      <c r="I7" s="335">
        <f t="shared" si="0"/>
        <v>0</v>
      </c>
    </row>
    <row r="8" spans="1:9" ht="25.5" customHeight="1" thickBot="1">
      <c r="A8" s="322" t="s">
        <v>6</v>
      </c>
      <c r="B8" s="336" t="s">
        <v>110</v>
      </c>
      <c r="C8" s="337"/>
      <c r="D8" s="325">
        <f>SUM(D9:D10)</f>
        <v>9254</v>
      </c>
      <c r="E8" s="326">
        <f>SUM(E9:E10)</f>
        <v>479</v>
      </c>
      <c r="F8" s="327">
        <f>SUM(F9:F10)</f>
        <v>479</v>
      </c>
      <c r="G8" s="327">
        <f>SUM(G9:G10)</f>
        <v>601</v>
      </c>
      <c r="H8" s="328">
        <f>SUM(H9:H10)</f>
        <v>0</v>
      </c>
      <c r="I8" s="329">
        <f t="shared" si="0"/>
        <v>10813</v>
      </c>
    </row>
    <row r="9" spans="1:9" ht="19.5" customHeight="1">
      <c r="A9" s="330" t="s">
        <v>7</v>
      </c>
      <c r="B9" s="331" t="s">
        <v>585</v>
      </c>
      <c r="C9" s="332">
        <v>2009</v>
      </c>
      <c r="D9" s="333">
        <v>9254</v>
      </c>
      <c r="E9" s="334">
        <v>479</v>
      </c>
      <c r="F9" s="165">
        <v>479</v>
      </c>
      <c r="G9" s="165">
        <v>601</v>
      </c>
      <c r="H9" s="115"/>
      <c r="I9" s="335">
        <f t="shared" si="0"/>
        <v>10813</v>
      </c>
    </row>
    <row r="10" spans="1:9" ht="19.5" customHeight="1" thickBot="1">
      <c r="A10" s="330" t="s">
        <v>8</v>
      </c>
      <c r="B10" s="338"/>
      <c r="C10" s="332"/>
      <c r="D10" s="333"/>
      <c r="E10" s="334"/>
      <c r="F10" s="165"/>
      <c r="G10" s="165"/>
      <c r="H10" s="115"/>
      <c r="I10" s="335">
        <f t="shared" si="0"/>
        <v>0</v>
      </c>
    </row>
    <row r="11" spans="1:9" ht="19.5" customHeight="1" thickBot="1">
      <c r="A11" s="322" t="s">
        <v>9</v>
      </c>
      <c r="B11" s="336" t="s">
        <v>367</v>
      </c>
      <c r="C11" s="337"/>
      <c r="D11" s="325">
        <f>SUM(D12:D12)</f>
        <v>6805</v>
      </c>
      <c r="E11" s="326">
        <f>SUM(E12:E12)</f>
        <v>2223</v>
      </c>
      <c r="F11" s="327">
        <f>SUM(F12:F12)</f>
        <v>1440</v>
      </c>
      <c r="G11" s="327">
        <f>SUM(G12:G12)</f>
        <v>0</v>
      </c>
      <c r="H11" s="328">
        <f>SUM(H12:H12)</f>
        <v>0</v>
      </c>
      <c r="I11" s="329">
        <f t="shared" si="0"/>
        <v>10468</v>
      </c>
    </row>
    <row r="12" spans="1:9" ht="19.5" customHeight="1" thickBot="1">
      <c r="A12" s="330" t="s">
        <v>10</v>
      </c>
      <c r="B12" s="331" t="s">
        <v>670</v>
      </c>
      <c r="C12" s="332">
        <v>2004</v>
      </c>
      <c r="D12" s="333">
        <v>6805</v>
      </c>
      <c r="E12" s="334">
        <v>2223</v>
      </c>
      <c r="F12" s="165">
        <v>1440</v>
      </c>
      <c r="G12" s="165"/>
      <c r="H12" s="115"/>
      <c r="I12" s="335">
        <f t="shared" si="0"/>
        <v>10468</v>
      </c>
    </row>
    <row r="13" spans="1:10" ht="19.5" customHeight="1" thickBot="1">
      <c r="A13" s="322" t="s">
        <v>11</v>
      </c>
      <c r="B13" s="336" t="s">
        <v>368</v>
      </c>
      <c r="C13" s="337"/>
      <c r="D13" s="325">
        <f>SUM(D14:D14)</f>
        <v>0</v>
      </c>
      <c r="E13" s="326">
        <f>SUM(E14:E14)</f>
        <v>0</v>
      </c>
      <c r="F13" s="327">
        <f>SUM(F14:F14)</f>
        <v>0</v>
      </c>
      <c r="G13" s="327">
        <f>SUM(G14:G14)</f>
        <v>0</v>
      </c>
      <c r="H13" s="328">
        <f>SUM(H14:H14)</f>
        <v>0</v>
      </c>
      <c r="I13" s="329">
        <f t="shared" si="0"/>
        <v>0</v>
      </c>
      <c r="J13" s="339"/>
    </row>
    <row r="14" spans="1:9" ht="19.5" customHeight="1" thickBot="1">
      <c r="A14" s="340" t="s">
        <v>12</v>
      </c>
      <c r="B14" s="341" t="s">
        <v>109</v>
      </c>
      <c r="C14" s="342"/>
      <c r="D14" s="343"/>
      <c r="E14" s="344"/>
      <c r="F14" s="166"/>
      <c r="G14" s="166"/>
      <c r="H14" s="125"/>
      <c r="I14" s="345">
        <f t="shared" si="0"/>
        <v>0</v>
      </c>
    </row>
    <row r="15" spans="1:9" ht="19.5" customHeight="1" thickBot="1">
      <c r="A15" s="322" t="s">
        <v>13</v>
      </c>
      <c r="B15" s="346" t="s">
        <v>305</v>
      </c>
      <c r="C15" s="337"/>
      <c r="D15" s="347">
        <f>SUM(D16:D16)</f>
        <v>2845</v>
      </c>
      <c r="E15" s="348">
        <f>SUM(E16:E16)</f>
        <v>589</v>
      </c>
      <c r="F15" s="349">
        <f>SUM(F16:F16)</f>
        <v>337</v>
      </c>
      <c r="G15" s="349">
        <f>SUM(G16:G16)</f>
        <v>0</v>
      </c>
      <c r="H15" s="350">
        <f>SUM(H16:H16)</f>
        <v>0</v>
      </c>
      <c r="I15" s="329">
        <f t="shared" si="0"/>
        <v>3771</v>
      </c>
    </row>
    <row r="16" spans="1:9" ht="19.5" customHeight="1" thickBot="1">
      <c r="A16" s="351" t="s">
        <v>14</v>
      </c>
      <c r="B16" s="331" t="s">
        <v>671</v>
      </c>
      <c r="C16" s="352">
        <v>2004</v>
      </c>
      <c r="D16" s="353">
        <v>2845</v>
      </c>
      <c r="E16" s="354">
        <v>589</v>
      </c>
      <c r="F16" s="355">
        <v>337</v>
      </c>
      <c r="G16" s="355"/>
      <c r="H16" s="122"/>
      <c r="I16" s="356">
        <f t="shared" si="0"/>
        <v>3771</v>
      </c>
    </row>
    <row r="17" spans="1:9" ht="19.5" customHeight="1" thickBot="1">
      <c r="A17" s="795" t="s">
        <v>357</v>
      </c>
      <c r="B17" s="796"/>
      <c r="C17" s="501"/>
      <c r="D17" s="325">
        <f>D5+D8+D11+D13+D15</f>
        <v>18904</v>
      </c>
      <c r="E17" s="326">
        <f>E5+E8+E11+E13+E15</f>
        <v>3291</v>
      </c>
      <c r="F17" s="327">
        <f>F5+F8+F11+F13+F15</f>
        <v>2256</v>
      </c>
      <c r="G17" s="327">
        <f>G5+G8+G11+G13+G15</f>
        <v>601</v>
      </c>
      <c r="H17" s="328">
        <f>H5+H8+H11+H13+H15</f>
        <v>0</v>
      </c>
      <c r="I17" s="329">
        <f>SUM(D17:H17)</f>
        <v>25052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8.számú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875" style="256" customWidth="1"/>
    <col min="2" max="2" width="49.625" style="255" customWidth="1"/>
    <col min="3" max="4" width="14.50390625" style="255" customWidth="1"/>
    <col min="5" max="5" width="12.875" style="255" customWidth="1"/>
    <col min="6" max="6" width="13.875" style="255" customWidth="1"/>
    <col min="7" max="7" width="15.50390625" style="255" customWidth="1"/>
    <col min="8" max="8" width="16.875" style="255" customWidth="1"/>
    <col min="9" max="16384" width="9.375" style="255" customWidth="1"/>
  </cols>
  <sheetData>
    <row r="1" spans="1:8" s="358" customFormat="1" ht="15.75" thickBot="1">
      <c r="A1" s="357"/>
      <c r="H1" s="257" t="s">
        <v>86</v>
      </c>
    </row>
    <row r="2" spans="1:8" s="311" customFormat="1" ht="26.25" customHeight="1">
      <c r="A2" s="802" t="s">
        <v>107</v>
      </c>
      <c r="B2" s="797" t="s">
        <v>113</v>
      </c>
      <c r="C2" s="802" t="s">
        <v>162</v>
      </c>
      <c r="D2" s="802" t="s">
        <v>163</v>
      </c>
      <c r="E2" s="359" t="s">
        <v>112</v>
      </c>
      <c r="F2" s="360"/>
      <c r="G2" s="360"/>
      <c r="H2" s="361"/>
    </row>
    <row r="3" spans="1:8" s="315" customFormat="1" ht="32.25" customHeight="1" thickBot="1">
      <c r="A3" s="803"/>
      <c r="B3" s="798"/>
      <c r="C3" s="798"/>
      <c r="D3" s="803"/>
      <c r="E3" s="312" t="s">
        <v>406</v>
      </c>
      <c r="F3" s="313" t="s">
        <v>486</v>
      </c>
      <c r="G3" s="313" t="s">
        <v>568</v>
      </c>
      <c r="H3" s="314" t="s">
        <v>569</v>
      </c>
    </row>
    <row r="4" spans="1:8" s="321" customFormat="1" ht="12.75" customHeight="1" thickBot="1">
      <c r="A4" s="316">
        <v>1</v>
      </c>
      <c r="B4" s="317">
        <v>2</v>
      </c>
      <c r="C4" s="317">
        <v>3</v>
      </c>
      <c r="D4" s="318">
        <v>4</v>
      </c>
      <c r="E4" s="316">
        <v>5</v>
      </c>
      <c r="F4" s="318">
        <v>6</v>
      </c>
      <c r="G4" s="318">
        <v>7</v>
      </c>
      <c r="H4" s="319">
        <v>8</v>
      </c>
    </row>
    <row r="5" spans="1:8" ht="19.5" customHeight="1" thickBot="1">
      <c r="A5" s="322" t="s">
        <v>3</v>
      </c>
      <c r="B5" s="323" t="s">
        <v>114</v>
      </c>
      <c r="C5" s="362"/>
      <c r="D5" s="363"/>
      <c r="E5" s="364">
        <f>SUM(E6:E9)</f>
        <v>0</v>
      </c>
      <c r="F5" s="365">
        <f>SUM(F6:F9)</f>
        <v>0</v>
      </c>
      <c r="G5" s="365">
        <f>SUM(G6:G9)</f>
        <v>0</v>
      </c>
      <c r="H5" s="309">
        <f>SUM(H6:H9)</f>
        <v>0</v>
      </c>
    </row>
    <row r="6" spans="1:8" ht="19.5" customHeight="1">
      <c r="A6" s="330" t="s">
        <v>4</v>
      </c>
      <c r="B6" s="331" t="s">
        <v>109</v>
      </c>
      <c r="C6" s="366"/>
      <c r="D6" s="332"/>
      <c r="E6" s="334"/>
      <c r="F6" s="165"/>
      <c r="G6" s="165"/>
      <c r="H6" s="115"/>
    </row>
    <row r="7" spans="1:8" ht="19.5" customHeight="1">
      <c r="A7" s="330" t="s">
        <v>5</v>
      </c>
      <c r="B7" s="331" t="s">
        <v>109</v>
      </c>
      <c r="C7" s="366"/>
      <c r="D7" s="332"/>
      <c r="E7" s="334"/>
      <c r="F7" s="165"/>
      <c r="G7" s="165"/>
      <c r="H7" s="115"/>
    </row>
    <row r="8" spans="1:8" ht="19.5" customHeight="1">
      <c r="A8" s="330" t="s">
        <v>6</v>
      </c>
      <c r="B8" s="331" t="s">
        <v>109</v>
      </c>
      <c r="C8" s="366"/>
      <c r="D8" s="332"/>
      <c r="E8" s="334"/>
      <c r="F8" s="165"/>
      <c r="G8" s="165"/>
      <c r="H8" s="115"/>
    </row>
    <row r="9" spans="1:8" ht="19.5" customHeight="1" thickBot="1">
      <c r="A9" s="330" t="s">
        <v>7</v>
      </c>
      <c r="B9" s="331" t="s">
        <v>109</v>
      </c>
      <c r="C9" s="366"/>
      <c r="D9" s="332"/>
      <c r="E9" s="334"/>
      <c r="F9" s="165"/>
      <c r="G9" s="165"/>
      <c r="H9" s="115"/>
    </row>
    <row r="10" spans="1:8" ht="19.5" customHeight="1" thickBot="1">
      <c r="A10" s="322" t="s">
        <v>8</v>
      </c>
      <c r="B10" s="323" t="s">
        <v>115</v>
      </c>
      <c r="C10" s="362"/>
      <c r="D10" s="363"/>
      <c r="E10" s="364">
        <f>SUM(E11:E14)</f>
        <v>0</v>
      </c>
      <c r="F10" s="365">
        <f>SUM(F11:F14)</f>
        <v>0</v>
      </c>
      <c r="G10" s="365">
        <f>SUM(G11:G14)</f>
        <v>0</v>
      </c>
      <c r="H10" s="309">
        <f>SUM(H11:H14)</f>
        <v>0</v>
      </c>
    </row>
    <row r="11" spans="1:8" ht="19.5" customHeight="1">
      <c r="A11" s="330" t="s">
        <v>9</v>
      </c>
      <c r="B11" s="331" t="s">
        <v>109</v>
      </c>
      <c r="C11" s="366"/>
      <c r="D11" s="332"/>
      <c r="E11" s="334"/>
      <c r="F11" s="165"/>
      <c r="G11" s="165"/>
      <c r="H11" s="115"/>
    </row>
    <row r="12" spans="1:8" ht="19.5" customHeight="1">
      <c r="A12" s="330" t="s">
        <v>10</v>
      </c>
      <c r="B12" s="331" t="s">
        <v>109</v>
      </c>
      <c r="C12" s="366"/>
      <c r="D12" s="332"/>
      <c r="E12" s="334"/>
      <c r="F12" s="165"/>
      <c r="G12" s="165"/>
      <c r="H12" s="115"/>
    </row>
    <row r="13" spans="1:8" ht="19.5" customHeight="1">
      <c r="A13" s="330" t="s">
        <v>11</v>
      </c>
      <c r="B13" s="331" t="s">
        <v>109</v>
      </c>
      <c r="C13" s="366"/>
      <c r="D13" s="332"/>
      <c r="E13" s="334"/>
      <c r="F13" s="165"/>
      <c r="G13" s="165"/>
      <c r="H13" s="115"/>
    </row>
    <row r="14" spans="1:8" ht="19.5" customHeight="1" thickBot="1">
      <c r="A14" s="330" t="s">
        <v>12</v>
      </c>
      <c r="B14" s="331" t="s">
        <v>109</v>
      </c>
      <c r="C14" s="366"/>
      <c r="D14" s="332"/>
      <c r="E14" s="334"/>
      <c r="F14" s="165"/>
      <c r="G14" s="165"/>
      <c r="H14" s="115"/>
    </row>
    <row r="15" spans="1:8" ht="19.5" customHeight="1" thickBot="1">
      <c r="A15" s="322" t="s">
        <v>13</v>
      </c>
      <c r="B15" s="367" t="s">
        <v>111</v>
      </c>
      <c r="C15" s="502"/>
      <c r="D15" s="503"/>
      <c r="E15" s="364">
        <f>E5+E10</f>
        <v>0</v>
      </c>
      <c r="F15" s="365">
        <f>F5+F10</f>
        <v>0</v>
      </c>
      <c r="G15" s="365">
        <f>G5+G10</f>
        <v>0</v>
      </c>
      <c r="H15" s="309">
        <f>H5+H10</f>
        <v>0</v>
      </c>
    </row>
    <row r="16" ht="19.5" customHeight="1"/>
  </sheetData>
  <sheetProtection sheet="1" objects="1" scenarios="1"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9.számú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5.875" style="383" customWidth="1"/>
    <col min="2" max="2" width="54.875" style="14" customWidth="1"/>
    <col min="3" max="4" width="17.625" style="14" customWidth="1"/>
    <col min="5" max="16384" width="9.375" style="14" customWidth="1"/>
  </cols>
  <sheetData>
    <row r="1" spans="1:4" s="358" customFormat="1" ht="15.75" thickBot="1">
      <c r="A1" s="357"/>
      <c r="D1" s="257" t="s">
        <v>86</v>
      </c>
    </row>
    <row r="2" spans="1:4" s="371" customFormat="1" ht="48" customHeight="1" thickBot="1">
      <c r="A2" s="368" t="s">
        <v>1</v>
      </c>
      <c r="B2" s="369" t="s">
        <v>2</v>
      </c>
      <c r="C2" s="369" t="s">
        <v>116</v>
      </c>
      <c r="D2" s="370" t="s">
        <v>117</v>
      </c>
    </row>
    <row r="3" spans="1:4" s="371" customFormat="1" ht="13.5" customHeight="1" thickBot="1">
      <c r="A3" s="186">
        <v>1</v>
      </c>
      <c r="B3" s="154">
        <v>2</v>
      </c>
      <c r="C3" s="154">
        <v>3</v>
      </c>
      <c r="D3" s="187">
        <v>4</v>
      </c>
    </row>
    <row r="4" spans="1:4" ht="18" customHeight="1">
      <c r="A4" s="604" t="s">
        <v>3</v>
      </c>
      <c r="B4" s="602" t="s">
        <v>495</v>
      </c>
      <c r="C4" s="600"/>
      <c r="D4" s="372"/>
    </row>
    <row r="5" spans="1:4" ht="18" customHeight="1">
      <c r="A5" s="373" t="s">
        <v>4</v>
      </c>
      <c r="B5" s="603" t="s">
        <v>496</v>
      </c>
      <c r="C5" s="601"/>
      <c r="D5" s="375"/>
    </row>
    <row r="6" spans="1:4" ht="18" customHeight="1">
      <c r="A6" s="373" t="s">
        <v>5</v>
      </c>
      <c r="B6" s="603" t="s">
        <v>281</v>
      </c>
      <c r="C6" s="601"/>
      <c r="D6" s="375"/>
    </row>
    <row r="7" spans="1:4" ht="18" customHeight="1">
      <c r="A7" s="373" t="s">
        <v>6</v>
      </c>
      <c r="B7" s="603" t="s">
        <v>282</v>
      </c>
      <c r="C7" s="601"/>
      <c r="D7" s="375"/>
    </row>
    <row r="8" spans="1:4" ht="18" customHeight="1">
      <c r="A8" s="373" t="s">
        <v>7</v>
      </c>
      <c r="B8" s="603" t="s">
        <v>487</v>
      </c>
      <c r="C8" s="601"/>
      <c r="D8" s="375"/>
    </row>
    <row r="9" spans="1:4" ht="18" customHeight="1">
      <c r="A9" s="373" t="s">
        <v>8</v>
      </c>
      <c r="B9" s="603" t="s">
        <v>488</v>
      </c>
      <c r="C9" s="601"/>
      <c r="D9" s="375"/>
    </row>
    <row r="10" spans="1:4" ht="18" customHeight="1">
      <c r="A10" s="373" t="s">
        <v>9</v>
      </c>
      <c r="B10" s="605" t="s">
        <v>489</v>
      </c>
      <c r="C10" s="601"/>
      <c r="D10" s="375"/>
    </row>
    <row r="11" spans="1:4" ht="18" customHeight="1">
      <c r="A11" s="373" t="s">
        <v>10</v>
      </c>
      <c r="B11" s="605" t="s">
        <v>490</v>
      </c>
      <c r="C11" s="601"/>
      <c r="D11" s="375"/>
    </row>
    <row r="12" spans="1:4" ht="18" customHeight="1">
      <c r="A12" s="373" t="s">
        <v>11</v>
      </c>
      <c r="B12" s="605" t="s">
        <v>491</v>
      </c>
      <c r="C12" s="601">
        <v>1452</v>
      </c>
      <c r="D12" s="375">
        <v>486</v>
      </c>
    </row>
    <row r="13" spans="1:4" ht="18" customHeight="1">
      <c r="A13" s="373" t="s">
        <v>12</v>
      </c>
      <c r="B13" s="605" t="s">
        <v>492</v>
      </c>
      <c r="C13" s="601"/>
      <c r="D13" s="375"/>
    </row>
    <row r="14" spans="1:4" ht="18" customHeight="1">
      <c r="A14" s="373" t="s">
        <v>13</v>
      </c>
      <c r="B14" s="605" t="s">
        <v>493</v>
      </c>
      <c r="C14" s="601"/>
      <c r="D14" s="375"/>
    </row>
    <row r="15" spans="1:4" ht="22.5" customHeight="1">
      <c r="A15" s="373" t="s">
        <v>14</v>
      </c>
      <c r="B15" s="605" t="s">
        <v>494</v>
      </c>
      <c r="C15" s="601"/>
      <c r="D15" s="375"/>
    </row>
    <row r="16" spans="1:4" ht="18" customHeight="1">
      <c r="A16" s="373" t="s">
        <v>15</v>
      </c>
      <c r="B16" s="603" t="s">
        <v>283</v>
      </c>
      <c r="C16" s="601"/>
      <c r="D16" s="375"/>
    </row>
    <row r="17" spans="1:4" ht="18" customHeight="1">
      <c r="A17" s="373" t="s">
        <v>16</v>
      </c>
      <c r="B17" s="603" t="s">
        <v>284</v>
      </c>
      <c r="C17" s="601"/>
      <c r="D17" s="375"/>
    </row>
    <row r="18" spans="1:4" ht="18" customHeight="1">
      <c r="A18" s="373" t="s">
        <v>17</v>
      </c>
      <c r="B18" s="603" t="s">
        <v>285</v>
      </c>
      <c r="C18" s="601"/>
      <c r="D18" s="375"/>
    </row>
    <row r="19" spans="1:4" ht="18" customHeight="1">
      <c r="A19" s="373" t="s">
        <v>18</v>
      </c>
      <c r="B19" s="603" t="s">
        <v>286</v>
      </c>
      <c r="C19" s="601"/>
      <c r="D19" s="375"/>
    </row>
    <row r="20" spans="1:4" ht="18" customHeight="1">
      <c r="A20" s="373" t="s">
        <v>19</v>
      </c>
      <c r="B20" s="603" t="s">
        <v>287</v>
      </c>
      <c r="C20" s="601"/>
      <c r="D20" s="375"/>
    </row>
    <row r="21" spans="1:4" ht="18" customHeight="1">
      <c r="A21" s="373" t="s">
        <v>20</v>
      </c>
      <c r="B21" s="534"/>
      <c r="C21" s="374"/>
      <c r="D21" s="375"/>
    </row>
    <row r="22" spans="1:4" ht="18" customHeight="1">
      <c r="A22" s="373" t="s">
        <v>21</v>
      </c>
      <c r="B22" s="376"/>
      <c r="C22" s="374"/>
      <c r="D22" s="375"/>
    </row>
    <row r="23" spans="1:4" ht="18" customHeight="1">
      <c r="A23" s="373" t="s">
        <v>22</v>
      </c>
      <c r="B23" s="376"/>
      <c r="C23" s="374"/>
      <c r="D23" s="375"/>
    </row>
    <row r="24" spans="1:4" ht="18" customHeight="1">
      <c r="A24" s="373" t="s">
        <v>23</v>
      </c>
      <c r="B24" s="376"/>
      <c r="C24" s="374"/>
      <c r="D24" s="375"/>
    </row>
    <row r="25" spans="1:4" ht="18" customHeight="1">
      <c r="A25" s="373" t="s">
        <v>24</v>
      </c>
      <c r="B25" s="376"/>
      <c r="C25" s="374"/>
      <c r="D25" s="375"/>
    </row>
    <row r="26" spans="1:4" ht="18" customHeight="1">
      <c r="A26" s="373" t="s">
        <v>25</v>
      </c>
      <c r="B26" s="376"/>
      <c r="C26" s="374"/>
      <c r="D26" s="375"/>
    </row>
    <row r="27" spans="1:4" ht="18" customHeight="1">
      <c r="A27" s="373" t="s">
        <v>26</v>
      </c>
      <c r="B27" s="376"/>
      <c r="C27" s="374"/>
      <c r="D27" s="375"/>
    </row>
    <row r="28" spans="1:4" ht="18" customHeight="1">
      <c r="A28" s="373" t="s">
        <v>27</v>
      </c>
      <c r="B28" s="376"/>
      <c r="C28" s="374"/>
      <c r="D28" s="375"/>
    </row>
    <row r="29" spans="1:4" ht="18" customHeight="1" thickBot="1">
      <c r="A29" s="606" t="s">
        <v>28</v>
      </c>
      <c r="B29" s="377"/>
      <c r="C29" s="378"/>
      <c r="D29" s="379"/>
    </row>
    <row r="30" spans="1:4" ht="18" customHeight="1" thickBot="1">
      <c r="A30" s="190" t="s">
        <v>29</v>
      </c>
      <c r="B30" s="194" t="s">
        <v>44</v>
      </c>
      <c r="C30" s="380">
        <f>SUM(C4:C29)</f>
        <v>1452</v>
      </c>
      <c r="D30" s="381">
        <f>SUM(D4:D29)</f>
        <v>486</v>
      </c>
    </row>
    <row r="31" spans="1:4" ht="8.25" customHeight="1">
      <c r="A31" s="382"/>
      <c r="B31" s="804"/>
      <c r="C31" s="804"/>
      <c r="D31" s="804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3">
      <selection activeCell="J44" sqref="J44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24.375" style="0" customWidth="1"/>
    <col min="4" max="6" width="14.875" style="0" customWidth="1"/>
    <col min="8" max="8" width="32.375" style="0" customWidth="1"/>
    <col min="9" max="9" width="13.375" style="0" bestFit="1" customWidth="1"/>
    <col min="10" max="10" width="10.375" style="0" bestFit="1" customWidth="1"/>
  </cols>
  <sheetData>
    <row r="1" spans="3:5" ht="15.75" thickBot="1">
      <c r="C1" s="805"/>
      <c r="D1" s="805"/>
      <c r="E1" s="722"/>
    </row>
    <row r="2" spans="1:6" ht="51" customHeight="1" thickBot="1">
      <c r="A2" s="168" t="s">
        <v>107</v>
      </c>
      <c r="B2" s="169" t="s">
        <v>306</v>
      </c>
      <c r="C2" s="169" t="s">
        <v>307</v>
      </c>
      <c r="D2" s="170" t="s">
        <v>679</v>
      </c>
      <c r="E2" s="170" t="s">
        <v>690</v>
      </c>
      <c r="F2" s="170" t="s">
        <v>678</v>
      </c>
    </row>
    <row r="3" spans="1:6" ht="15.75" customHeight="1" thickBot="1">
      <c r="A3" s="171" t="s">
        <v>3</v>
      </c>
      <c r="B3" s="694" t="s">
        <v>586</v>
      </c>
      <c r="C3" s="691"/>
      <c r="D3" s="746">
        <v>7076</v>
      </c>
      <c r="E3" s="749">
        <v>7076</v>
      </c>
      <c r="F3" s="747">
        <v>5388</v>
      </c>
    </row>
    <row r="4" spans="1:6" ht="15.75" customHeight="1" thickBot="1">
      <c r="A4" s="171" t="s">
        <v>4</v>
      </c>
      <c r="B4" s="694" t="s">
        <v>587</v>
      </c>
      <c r="C4" s="692"/>
      <c r="D4" s="734">
        <v>200</v>
      </c>
      <c r="E4" s="739">
        <v>200</v>
      </c>
      <c r="F4" s="748">
        <v>200</v>
      </c>
    </row>
    <row r="5" spans="1:6" ht="15.75" customHeight="1" thickBot="1">
      <c r="A5" s="171" t="s">
        <v>5</v>
      </c>
      <c r="B5" s="694" t="s">
        <v>588</v>
      </c>
      <c r="C5" s="692"/>
      <c r="D5" s="734">
        <v>202</v>
      </c>
      <c r="E5" s="739">
        <v>202</v>
      </c>
      <c r="F5" s="739">
        <v>132</v>
      </c>
    </row>
    <row r="6" spans="1:10" ht="15.75" customHeight="1" thickBot="1">
      <c r="A6" s="171" t="s">
        <v>6</v>
      </c>
      <c r="B6" s="694" t="s">
        <v>589</v>
      </c>
      <c r="C6" s="692"/>
      <c r="D6" s="734">
        <v>16</v>
      </c>
      <c r="E6" s="739">
        <v>16</v>
      </c>
      <c r="F6" s="739">
        <v>13</v>
      </c>
      <c r="J6" s="773"/>
    </row>
    <row r="7" spans="1:10" ht="15.75" customHeight="1" thickBot="1">
      <c r="A7" s="171" t="s">
        <v>7</v>
      </c>
      <c r="B7" s="694" t="s">
        <v>590</v>
      </c>
      <c r="C7" s="692"/>
      <c r="D7" s="734">
        <v>610</v>
      </c>
      <c r="E7" s="739">
        <v>610</v>
      </c>
      <c r="F7" s="739">
        <v>467</v>
      </c>
      <c r="J7" s="773"/>
    </row>
    <row r="8" spans="1:10" ht="15.75" customHeight="1" thickBot="1">
      <c r="A8" s="171" t="s">
        <v>8</v>
      </c>
      <c r="B8" s="695" t="s">
        <v>591</v>
      </c>
      <c r="C8" s="692"/>
      <c r="D8" s="734">
        <v>360</v>
      </c>
      <c r="E8" s="739">
        <v>360</v>
      </c>
      <c r="F8" s="739">
        <v>270</v>
      </c>
      <c r="J8" s="773"/>
    </row>
    <row r="9" spans="1:10" ht="15.75" customHeight="1" thickBot="1">
      <c r="A9" s="171" t="s">
        <v>9</v>
      </c>
      <c r="B9" s="695" t="s">
        <v>592</v>
      </c>
      <c r="C9" s="692"/>
      <c r="D9" s="734">
        <v>10</v>
      </c>
      <c r="E9" s="739">
        <v>10</v>
      </c>
      <c r="F9" s="739"/>
      <c r="J9" s="773"/>
    </row>
    <row r="10" spans="1:10" ht="15.75" customHeight="1" thickBot="1">
      <c r="A10" s="171" t="s">
        <v>10</v>
      </c>
      <c r="B10" s="695" t="s">
        <v>593</v>
      </c>
      <c r="C10" s="692"/>
      <c r="D10" s="734">
        <v>40</v>
      </c>
      <c r="E10" s="739">
        <v>40</v>
      </c>
      <c r="F10" s="739">
        <v>14</v>
      </c>
      <c r="J10" s="773"/>
    </row>
    <row r="11" spans="1:10" ht="15.75" customHeight="1" thickBot="1">
      <c r="A11" s="171" t="s">
        <v>11</v>
      </c>
      <c r="B11" s="695" t="s">
        <v>594</v>
      </c>
      <c r="C11" s="692"/>
      <c r="D11" s="734">
        <v>100</v>
      </c>
      <c r="E11" s="739">
        <v>100</v>
      </c>
      <c r="F11" s="739">
        <v>50</v>
      </c>
      <c r="J11" s="773"/>
    </row>
    <row r="12" spans="1:10" ht="15.75" customHeight="1" thickBot="1">
      <c r="A12" s="171" t="s">
        <v>12</v>
      </c>
      <c r="B12" s="694" t="s">
        <v>718</v>
      </c>
      <c r="C12" s="692"/>
      <c r="D12" s="734">
        <v>9</v>
      </c>
      <c r="E12" s="739">
        <v>9</v>
      </c>
      <c r="F12" s="739">
        <v>9</v>
      </c>
      <c r="J12" s="773"/>
    </row>
    <row r="13" spans="1:10" ht="15.75" customHeight="1" thickBot="1">
      <c r="A13" s="171" t="s">
        <v>13</v>
      </c>
      <c r="B13" s="694" t="s">
        <v>595</v>
      </c>
      <c r="C13" s="692"/>
      <c r="D13" s="734">
        <v>700</v>
      </c>
      <c r="E13" s="739">
        <v>700</v>
      </c>
      <c r="F13" s="739"/>
      <c r="J13" s="773"/>
    </row>
    <row r="14" spans="1:10" ht="15.75" customHeight="1" thickBot="1">
      <c r="A14" s="171" t="s">
        <v>14</v>
      </c>
      <c r="B14" s="694" t="s">
        <v>685</v>
      </c>
      <c r="C14" s="692"/>
      <c r="D14" s="734"/>
      <c r="E14" s="739"/>
      <c r="F14" s="739">
        <v>10</v>
      </c>
      <c r="J14" s="773"/>
    </row>
    <row r="15" spans="1:10" ht="15.75" customHeight="1" thickBot="1">
      <c r="A15" s="171"/>
      <c r="B15" s="694" t="s">
        <v>716</v>
      </c>
      <c r="C15" s="692"/>
      <c r="D15" s="734"/>
      <c r="E15" s="739"/>
      <c r="F15" s="739">
        <v>20</v>
      </c>
      <c r="J15" s="773"/>
    </row>
    <row r="16" spans="1:10" ht="15.75" customHeight="1" thickBot="1">
      <c r="A16" s="171"/>
      <c r="B16" s="694" t="s">
        <v>717</v>
      </c>
      <c r="C16" s="692"/>
      <c r="D16" s="734"/>
      <c r="E16" s="739"/>
      <c r="F16" s="739">
        <v>20</v>
      </c>
      <c r="J16" s="773"/>
    </row>
    <row r="17" spans="1:10" ht="15.75" customHeight="1" thickBot="1">
      <c r="A17" s="171" t="s">
        <v>16</v>
      </c>
      <c r="B17" s="695" t="s">
        <v>612</v>
      </c>
      <c r="C17" s="692"/>
      <c r="D17" s="735">
        <v>9323</v>
      </c>
      <c r="E17" s="740">
        <v>9323</v>
      </c>
      <c r="F17" s="740">
        <f>SUM(F3:F16)</f>
        <v>6593</v>
      </c>
      <c r="J17" s="773"/>
    </row>
    <row r="18" spans="1:10" ht="15.75" customHeight="1" thickBot="1">
      <c r="A18" s="171" t="s">
        <v>17</v>
      </c>
      <c r="B18" s="696"/>
      <c r="C18" s="179"/>
      <c r="D18" s="734"/>
      <c r="E18" s="739"/>
      <c r="F18" s="739"/>
      <c r="J18" s="773"/>
    </row>
    <row r="19" spans="1:10" ht="15.75" customHeight="1" thickBot="1">
      <c r="A19" s="171" t="s">
        <v>18</v>
      </c>
      <c r="B19" s="698" t="s">
        <v>596</v>
      </c>
      <c r="C19" s="694"/>
      <c r="D19" s="736">
        <v>331</v>
      </c>
      <c r="E19" s="741">
        <v>331</v>
      </c>
      <c r="F19" s="741">
        <v>73</v>
      </c>
      <c r="J19" s="774"/>
    </row>
    <row r="20" spans="1:6" ht="15.75" customHeight="1" thickBot="1">
      <c r="A20" s="171" t="s">
        <v>19</v>
      </c>
      <c r="B20" s="694" t="s">
        <v>597</v>
      </c>
      <c r="C20" s="694"/>
      <c r="D20" s="737">
        <v>261</v>
      </c>
      <c r="E20" s="742">
        <v>261</v>
      </c>
      <c r="F20" s="742">
        <v>182</v>
      </c>
    </row>
    <row r="21" spans="1:6" ht="15.75" customHeight="1" thickBot="1">
      <c r="A21" s="171" t="s">
        <v>20</v>
      </c>
      <c r="B21" s="694" t="s">
        <v>598</v>
      </c>
      <c r="C21" s="694"/>
      <c r="D21" s="738" t="s">
        <v>599</v>
      </c>
      <c r="E21" s="743" t="s">
        <v>599</v>
      </c>
      <c r="F21" s="743">
        <v>1367</v>
      </c>
    </row>
    <row r="22" spans="1:6" ht="15.75" customHeight="1" thickBot="1">
      <c r="A22" s="171" t="s">
        <v>21</v>
      </c>
      <c r="B22" s="695" t="s">
        <v>600</v>
      </c>
      <c r="C22" s="695"/>
      <c r="D22" s="735">
        <v>2412</v>
      </c>
      <c r="E22" s="740">
        <v>2412</v>
      </c>
      <c r="F22" s="740">
        <f>SUM(F19:F21)</f>
        <v>1622</v>
      </c>
    </row>
    <row r="23" spans="1:6" ht="15.75" customHeight="1" thickBot="1">
      <c r="A23" s="171" t="s">
        <v>22</v>
      </c>
      <c r="B23" s="693"/>
      <c r="C23" s="693"/>
      <c r="D23" s="697"/>
      <c r="E23" s="697"/>
      <c r="F23" s="697"/>
    </row>
    <row r="24" spans="1:10" ht="15.75" customHeight="1" thickBot="1">
      <c r="A24" s="171" t="s">
        <v>23</v>
      </c>
      <c r="B24" s="177" t="s">
        <v>610</v>
      </c>
      <c r="C24" s="177"/>
      <c r="D24" s="178"/>
      <c r="E24" s="178"/>
      <c r="F24" s="178"/>
      <c r="H24" s="177" t="s">
        <v>610</v>
      </c>
      <c r="I24" s="178" t="s">
        <v>737</v>
      </c>
      <c r="J24" s="178" t="s">
        <v>736</v>
      </c>
    </row>
    <row r="25" spans="1:10" ht="15.75" customHeight="1" thickBot="1">
      <c r="A25" s="171" t="s">
        <v>24</v>
      </c>
      <c r="B25" s="699" t="s">
        <v>601</v>
      </c>
      <c r="C25" s="692"/>
      <c r="D25" s="178">
        <v>300</v>
      </c>
      <c r="E25" s="178">
        <v>300</v>
      </c>
      <c r="F25" s="178">
        <v>391</v>
      </c>
      <c r="H25" s="699" t="s">
        <v>601</v>
      </c>
      <c r="I25" s="178">
        <v>621</v>
      </c>
      <c r="J25" s="178">
        <v>920</v>
      </c>
    </row>
    <row r="26" spans="1:10" ht="15.75" customHeight="1" thickBot="1">
      <c r="A26" s="171" t="s">
        <v>25</v>
      </c>
      <c r="B26" s="699" t="s">
        <v>683</v>
      </c>
      <c r="C26" s="692"/>
      <c r="D26" s="178">
        <v>684</v>
      </c>
      <c r="E26" s="178">
        <v>684</v>
      </c>
      <c r="F26" s="178">
        <v>527</v>
      </c>
      <c r="H26" s="699" t="s">
        <v>729</v>
      </c>
      <c r="I26" s="178">
        <v>769</v>
      </c>
      <c r="J26" s="178">
        <v>821</v>
      </c>
    </row>
    <row r="27" spans="1:10" ht="15.75" customHeight="1" thickBot="1">
      <c r="A27" s="171" t="s">
        <v>26</v>
      </c>
      <c r="B27" s="699" t="s">
        <v>602</v>
      </c>
      <c r="C27" s="692"/>
      <c r="D27" s="178">
        <v>170</v>
      </c>
      <c r="E27" s="178">
        <v>170</v>
      </c>
      <c r="F27" s="178">
        <v>138</v>
      </c>
      <c r="H27" s="699" t="s">
        <v>602</v>
      </c>
      <c r="I27" s="178">
        <v>197</v>
      </c>
      <c r="J27" s="178">
        <v>220</v>
      </c>
    </row>
    <row r="28" spans="1:10" ht="15.75" customHeight="1" thickBot="1">
      <c r="A28" s="171" t="s">
        <v>27</v>
      </c>
      <c r="B28" s="699" t="s">
        <v>361</v>
      </c>
      <c r="C28" s="692"/>
      <c r="D28" s="178">
        <v>50</v>
      </c>
      <c r="E28" s="178">
        <v>50</v>
      </c>
      <c r="F28" s="178"/>
      <c r="H28" s="699" t="s">
        <v>361</v>
      </c>
      <c r="I28" s="178">
        <v>0</v>
      </c>
      <c r="J28" s="178">
        <v>50</v>
      </c>
    </row>
    <row r="29" spans="1:10" ht="15.75" customHeight="1" thickBot="1">
      <c r="A29" s="171" t="s">
        <v>28</v>
      </c>
      <c r="B29" s="699" t="s">
        <v>603</v>
      </c>
      <c r="C29" s="692"/>
      <c r="D29" s="178">
        <v>130</v>
      </c>
      <c r="E29" s="178">
        <v>130</v>
      </c>
      <c r="F29" s="178">
        <v>40</v>
      </c>
      <c r="H29" s="699" t="s">
        <v>603</v>
      </c>
      <c r="I29" s="178">
        <v>65</v>
      </c>
      <c r="J29" s="178">
        <v>100</v>
      </c>
    </row>
    <row r="30" spans="1:13" ht="15.75" customHeight="1" thickBot="1">
      <c r="A30" s="171" t="s">
        <v>29</v>
      </c>
      <c r="B30" s="699" t="s">
        <v>604</v>
      </c>
      <c r="C30" s="692"/>
      <c r="D30" s="178">
        <v>350</v>
      </c>
      <c r="E30" s="178">
        <v>350</v>
      </c>
      <c r="F30" s="178">
        <v>365</v>
      </c>
      <c r="H30" s="699" t="s">
        <v>604</v>
      </c>
      <c r="I30" s="178">
        <v>380</v>
      </c>
      <c r="J30" s="178">
        <v>250</v>
      </c>
      <c r="L30" s="779" t="s">
        <v>741</v>
      </c>
      <c r="M30" s="779"/>
    </row>
    <row r="31" spans="1:13" ht="15.75" customHeight="1" thickBot="1">
      <c r="A31" s="171" t="s">
        <v>30</v>
      </c>
      <c r="B31" s="699" t="s">
        <v>684</v>
      </c>
      <c r="C31" s="692"/>
      <c r="D31" s="178"/>
      <c r="E31" s="178"/>
      <c r="F31" s="178">
        <v>38</v>
      </c>
      <c r="H31" s="699" t="s">
        <v>730</v>
      </c>
      <c r="I31" s="178">
        <v>566</v>
      </c>
      <c r="J31" s="178">
        <v>566</v>
      </c>
      <c r="L31" s="779"/>
      <c r="M31" s="779"/>
    </row>
    <row r="32" spans="1:10" ht="15.75" customHeight="1" thickBot="1">
      <c r="A32" s="171" t="s">
        <v>31</v>
      </c>
      <c r="B32" s="699" t="s">
        <v>682</v>
      </c>
      <c r="C32" s="692"/>
      <c r="D32" s="178">
        <v>1000</v>
      </c>
      <c r="E32" s="178">
        <v>1000</v>
      </c>
      <c r="F32" s="178"/>
      <c r="H32" s="699" t="s">
        <v>605</v>
      </c>
      <c r="I32" s="178">
        <v>23</v>
      </c>
      <c r="J32" s="178">
        <v>23</v>
      </c>
    </row>
    <row r="33" spans="1:10" ht="15.75" customHeight="1" thickBot="1">
      <c r="A33" s="171" t="s">
        <v>308</v>
      </c>
      <c r="B33" s="699" t="s">
        <v>605</v>
      </c>
      <c r="C33" s="692"/>
      <c r="D33" s="178">
        <v>74</v>
      </c>
      <c r="E33" s="178">
        <v>74</v>
      </c>
      <c r="F33" s="178"/>
      <c r="H33" s="699" t="s">
        <v>606</v>
      </c>
      <c r="I33" s="178">
        <v>250</v>
      </c>
      <c r="J33" s="178">
        <v>250</v>
      </c>
    </row>
    <row r="34" spans="1:10" ht="15.75" customHeight="1" thickBot="1">
      <c r="A34" s="171" t="s">
        <v>309</v>
      </c>
      <c r="B34" s="699" t="s">
        <v>606</v>
      </c>
      <c r="C34" s="692"/>
      <c r="D34" s="178">
        <v>330</v>
      </c>
      <c r="E34" s="178">
        <v>330</v>
      </c>
      <c r="F34" s="178">
        <v>240</v>
      </c>
      <c r="H34" s="699" t="s">
        <v>607</v>
      </c>
      <c r="I34" s="700">
        <v>131</v>
      </c>
      <c r="J34" s="700">
        <v>150</v>
      </c>
    </row>
    <row r="35" spans="1:10" ht="15.75" customHeight="1" thickBot="1">
      <c r="A35" s="171" t="s">
        <v>310</v>
      </c>
      <c r="B35" s="699" t="s">
        <v>607</v>
      </c>
      <c r="C35" s="692"/>
      <c r="D35" s="700">
        <v>200</v>
      </c>
      <c r="E35" s="700">
        <v>200</v>
      </c>
      <c r="F35" s="700">
        <v>131</v>
      </c>
      <c r="H35" s="699"/>
      <c r="I35" s="688"/>
      <c r="J35" s="688"/>
    </row>
    <row r="36" spans="1:10" ht="15.75" customHeight="1" thickBot="1">
      <c r="A36" s="171" t="s">
        <v>311</v>
      </c>
      <c r="B36" s="699" t="s">
        <v>608</v>
      </c>
      <c r="C36" s="692"/>
      <c r="D36" s="744">
        <v>400</v>
      </c>
      <c r="E36" s="745">
        <v>400</v>
      </c>
      <c r="F36" s="745">
        <v>138</v>
      </c>
      <c r="H36" s="699" t="s">
        <v>609</v>
      </c>
      <c r="I36" s="701">
        <v>65</v>
      </c>
      <c r="J36" s="701">
        <v>100</v>
      </c>
    </row>
    <row r="37" spans="1:10" ht="15.75" customHeight="1" thickBot="1">
      <c r="A37" s="171" t="s">
        <v>686</v>
      </c>
      <c r="B37" s="699" t="s">
        <v>609</v>
      </c>
      <c r="C37" s="692"/>
      <c r="D37" s="701">
        <v>200</v>
      </c>
      <c r="E37" s="701">
        <v>200</v>
      </c>
      <c r="F37" s="701">
        <v>14</v>
      </c>
      <c r="H37" s="702" t="s">
        <v>731</v>
      </c>
      <c r="I37" s="704">
        <v>67</v>
      </c>
      <c r="J37" s="704">
        <v>70</v>
      </c>
    </row>
    <row r="38" spans="1:10" ht="15.75" customHeight="1" thickBot="1">
      <c r="A38" s="171">
        <v>35</v>
      </c>
      <c r="B38" s="723" t="s">
        <v>691</v>
      </c>
      <c r="C38" s="692"/>
      <c r="D38" s="701"/>
      <c r="E38" s="701">
        <v>33</v>
      </c>
      <c r="F38" s="701">
        <v>67</v>
      </c>
      <c r="H38" s="776" t="s">
        <v>732</v>
      </c>
      <c r="I38">
        <v>145</v>
      </c>
      <c r="J38">
        <v>151</v>
      </c>
    </row>
    <row r="39" spans="1:10" ht="15.75" customHeight="1" thickBot="1">
      <c r="A39" s="171">
        <v>36</v>
      </c>
      <c r="B39" s="702" t="s">
        <v>611</v>
      </c>
      <c r="C39" s="703"/>
      <c r="D39" s="704">
        <v>3888</v>
      </c>
      <c r="E39" s="704">
        <v>3921</v>
      </c>
      <c r="F39" s="704">
        <f>SUM(F25:F38)</f>
        <v>2089</v>
      </c>
      <c r="H39" s="776" t="s">
        <v>738</v>
      </c>
      <c r="I39">
        <v>54</v>
      </c>
      <c r="J39">
        <v>360</v>
      </c>
    </row>
    <row r="40" spans="1:10" ht="15.75" customHeight="1" thickBot="1">
      <c r="A40" s="171">
        <v>37</v>
      </c>
      <c r="B40" s="179"/>
      <c r="C40" s="179"/>
      <c r="D40" s="384"/>
      <c r="E40" s="384"/>
      <c r="F40" s="384"/>
      <c r="H40" s="776" t="s">
        <v>739</v>
      </c>
      <c r="I40">
        <v>39</v>
      </c>
      <c r="J40">
        <v>39</v>
      </c>
    </row>
    <row r="41" spans="1:10" ht="15.75" customHeight="1" thickBot="1">
      <c r="A41" s="806" t="s">
        <v>44</v>
      </c>
      <c r="B41" s="807"/>
      <c r="C41" s="163"/>
      <c r="D41" s="385"/>
      <c r="E41" s="385"/>
      <c r="F41" s="385"/>
      <c r="H41" s="702" t="s">
        <v>611</v>
      </c>
      <c r="I41" s="704">
        <f>SUM(I25:I40)</f>
        <v>3372</v>
      </c>
      <c r="J41" s="704">
        <f>SUM(J25:J40)</f>
        <v>4070</v>
      </c>
    </row>
    <row r="44" spans="8:10" ht="12.75">
      <c r="H44" s="776" t="s">
        <v>740</v>
      </c>
      <c r="I44" s="778">
        <f>I27+I29+I30+I31+I33+I34+I40+I37</f>
        <v>1695</v>
      </c>
      <c r="J44" s="778">
        <f>J27+J29+J30+J31+J33+J34+J40+J37</f>
        <v>1645</v>
      </c>
    </row>
  </sheetData>
  <sheetProtection/>
  <mergeCells count="2">
    <mergeCell ref="C1:D1"/>
    <mergeCell ref="A41:B41"/>
  </mergeCells>
  <conditionalFormatting sqref="D41:F41">
    <cfRule type="cellIs" priority="2" dxfId="4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2011. évi céljelleggel nyújtott támogatásokról&amp;R&amp;"Times New Roman CE,Félkövér dőlt"&amp;11 11.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38.625" style="271" customWidth="1"/>
    <col min="2" max="5" width="13.875" style="271" customWidth="1"/>
    <col min="6" max="16384" width="9.375" style="271" customWidth="1"/>
  </cols>
  <sheetData>
    <row r="2" spans="1:5" ht="15.75">
      <c r="A2" s="386" t="s">
        <v>320</v>
      </c>
      <c r="B2" s="808"/>
      <c r="C2" s="808"/>
      <c r="D2" s="808"/>
      <c r="E2" s="808"/>
    </row>
    <row r="3" spans="4:5" ht="14.25" thickBot="1">
      <c r="D3" s="809" t="s">
        <v>313</v>
      </c>
      <c r="E3" s="809"/>
    </row>
    <row r="4" spans="1:5" ht="15" customHeight="1" thickBot="1">
      <c r="A4" s="387" t="s">
        <v>312</v>
      </c>
      <c r="B4" s="388" t="s">
        <v>406</v>
      </c>
      <c r="C4" s="388" t="s">
        <v>486</v>
      </c>
      <c r="D4" s="388" t="s">
        <v>570</v>
      </c>
      <c r="E4" s="389" t="s">
        <v>39</v>
      </c>
    </row>
    <row r="5" spans="1:5" ht="12.75">
      <c r="A5" s="390" t="s">
        <v>314</v>
      </c>
      <c r="B5" s="391"/>
      <c r="C5" s="391"/>
      <c r="D5" s="391"/>
      <c r="E5" s="392">
        <f aca="true" t="shared" si="0" ref="E5:E11">SUM(B5:D5)</f>
        <v>0</v>
      </c>
    </row>
    <row r="6" spans="1:5" ht="12.75">
      <c r="A6" s="393" t="s">
        <v>346</v>
      </c>
      <c r="B6" s="394"/>
      <c r="C6" s="394"/>
      <c r="D6" s="394"/>
      <c r="E6" s="395">
        <f t="shared" si="0"/>
        <v>0</v>
      </c>
    </row>
    <row r="7" spans="1:5" ht="12.75">
      <c r="A7" s="396" t="s">
        <v>315</v>
      </c>
      <c r="B7" s="397"/>
      <c r="C7" s="397"/>
      <c r="D7" s="397"/>
      <c r="E7" s="398">
        <f t="shared" si="0"/>
        <v>0</v>
      </c>
    </row>
    <row r="8" spans="1:5" ht="12.75">
      <c r="A8" s="396" t="s">
        <v>365</v>
      </c>
      <c r="B8" s="397"/>
      <c r="C8" s="397"/>
      <c r="D8" s="397"/>
      <c r="E8" s="398">
        <f t="shared" si="0"/>
        <v>0</v>
      </c>
    </row>
    <row r="9" spans="1:5" ht="12.75">
      <c r="A9" s="396" t="s">
        <v>316</v>
      </c>
      <c r="B9" s="397"/>
      <c r="C9" s="397"/>
      <c r="D9" s="397"/>
      <c r="E9" s="398">
        <f t="shared" si="0"/>
        <v>0</v>
      </c>
    </row>
    <row r="10" spans="1:5" ht="12.75">
      <c r="A10" s="396" t="s">
        <v>317</v>
      </c>
      <c r="B10" s="397"/>
      <c r="C10" s="397"/>
      <c r="D10" s="397"/>
      <c r="E10" s="398">
        <f t="shared" si="0"/>
        <v>0</v>
      </c>
    </row>
    <row r="11" spans="1:5" ht="13.5" thickBot="1">
      <c r="A11" s="399"/>
      <c r="B11" s="400"/>
      <c r="C11" s="400"/>
      <c r="D11" s="400"/>
      <c r="E11" s="398">
        <f t="shared" si="0"/>
        <v>0</v>
      </c>
    </row>
    <row r="12" spans="1:5" ht="13.5" thickBot="1">
      <c r="A12" s="401" t="s">
        <v>319</v>
      </c>
      <c r="B12" s="402">
        <f>B5+SUM(B7:B11)</f>
        <v>0</v>
      </c>
      <c r="C12" s="402">
        <f>C5+SUM(C7:C11)</f>
        <v>0</v>
      </c>
      <c r="D12" s="402">
        <f>D5+SUM(D7:D11)</f>
        <v>0</v>
      </c>
      <c r="E12" s="403">
        <f>E5+SUM(E7:E11)</f>
        <v>0</v>
      </c>
    </row>
    <row r="13" spans="1:5" ht="13.5" thickBot="1">
      <c r="A13" s="273"/>
      <c r="B13" s="273"/>
      <c r="C13" s="273"/>
      <c r="D13" s="273"/>
      <c r="E13" s="273"/>
    </row>
    <row r="14" spans="1:5" ht="15" customHeight="1" thickBot="1">
      <c r="A14" s="387" t="s">
        <v>318</v>
      </c>
      <c r="B14" s="388" t="s">
        <v>406</v>
      </c>
      <c r="C14" s="388" t="s">
        <v>486</v>
      </c>
      <c r="D14" s="388" t="s">
        <v>570</v>
      </c>
      <c r="E14" s="389" t="s">
        <v>39</v>
      </c>
    </row>
    <row r="15" spans="1:5" ht="12.75">
      <c r="A15" s="390" t="s">
        <v>338</v>
      </c>
      <c r="B15" s="391"/>
      <c r="C15" s="391"/>
      <c r="D15" s="391"/>
      <c r="E15" s="392">
        <f aca="true" t="shared" si="1" ref="E15:E21">SUM(B15:D15)</f>
        <v>0</v>
      </c>
    </row>
    <row r="16" spans="1:5" ht="12.75">
      <c r="A16" s="404" t="s">
        <v>339</v>
      </c>
      <c r="B16" s="397"/>
      <c r="C16" s="397"/>
      <c r="D16" s="397"/>
      <c r="E16" s="398">
        <f t="shared" si="1"/>
        <v>0</v>
      </c>
    </row>
    <row r="17" spans="1:5" ht="12.75">
      <c r="A17" s="396" t="s">
        <v>340</v>
      </c>
      <c r="B17" s="397"/>
      <c r="C17" s="397"/>
      <c r="D17" s="397"/>
      <c r="E17" s="398">
        <f t="shared" si="1"/>
        <v>0</v>
      </c>
    </row>
    <row r="18" spans="1:5" ht="12.75">
      <c r="A18" s="396" t="s">
        <v>341</v>
      </c>
      <c r="B18" s="397"/>
      <c r="C18" s="397"/>
      <c r="D18" s="397"/>
      <c r="E18" s="398">
        <f t="shared" si="1"/>
        <v>0</v>
      </c>
    </row>
    <row r="19" spans="1:5" ht="12.75">
      <c r="A19" s="405"/>
      <c r="B19" s="397"/>
      <c r="C19" s="397"/>
      <c r="D19" s="397"/>
      <c r="E19" s="398">
        <f t="shared" si="1"/>
        <v>0</v>
      </c>
    </row>
    <row r="20" spans="1:5" ht="12.75">
      <c r="A20" s="405"/>
      <c r="B20" s="397"/>
      <c r="C20" s="397"/>
      <c r="D20" s="397"/>
      <c r="E20" s="398">
        <f t="shared" si="1"/>
        <v>0</v>
      </c>
    </row>
    <row r="21" spans="1:5" ht="13.5" thickBot="1">
      <c r="A21" s="399"/>
      <c r="B21" s="400"/>
      <c r="C21" s="400"/>
      <c r="D21" s="400"/>
      <c r="E21" s="398">
        <f t="shared" si="1"/>
        <v>0</v>
      </c>
    </row>
    <row r="22" spans="1:5" ht="13.5" thickBot="1">
      <c r="A22" s="401" t="s">
        <v>44</v>
      </c>
      <c r="B22" s="402">
        <f>SUM(B15:B21)</f>
        <v>0</v>
      </c>
      <c r="C22" s="402">
        <f>SUM(C15:C21)</f>
        <v>0</v>
      </c>
      <c r="D22" s="402">
        <f>SUM(D15:D21)</f>
        <v>0</v>
      </c>
      <c r="E22" s="403">
        <f>SUM(E15:E21)</f>
        <v>0</v>
      </c>
    </row>
    <row r="25" spans="1:5" ht="15.75">
      <c r="A25" s="386" t="s">
        <v>320</v>
      </c>
      <c r="B25" s="808"/>
      <c r="C25" s="808"/>
      <c r="D25" s="808"/>
      <c r="E25" s="808"/>
    </row>
    <row r="26" spans="4:5" ht="14.25" thickBot="1">
      <c r="D26" s="809" t="s">
        <v>313</v>
      </c>
      <c r="E26" s="809"/>
    </row>
    <row r="27" spans="1:5" ht="13.5" thickBot="1">
      <c r="A27" s="387" t="s">
        <v>312</v>
      </c>
      <c r="B27" s="388" t="s">
        <v>406</v>
      </c>
      <c r="C27" s="388" t="s">
        <v>486</v>
      </c>
      <c r="D27" s="388" t="s">
        <v>570</v>
      </c>
      <c r="E27" s="389" t="s">
        <v>39</v>
      </c>
    </row>
    <row r="28" spans="1:5" ht="12.75">
      <c r="A28" s="390" t="s">
        <v>314</v>
      </c>
      <c r="B28" s="391"/>
      <c r="C28" s="391"/>
      <c r="D28" s="391"/>
      <c r="E28" s="392">
        <f aca="true" t="shared" si="2" ref="E28:E34">SUM(B28:D28)</f>
        <v>0</v>
      </c>
    </row>
    <row r="29" spans="1:5" ht="12.75">
      <c r="A29" s="393" t="s">
        <v>346</v>
      </c>
      <c r="B29" s="394"/>
      <c r="C29" s="394"/>
      <c r="D29" s="394"/>
      <c r="E29" s="395">
        <f t="shared" si="2"/>
        <v>0</v>
      </c>
    </row>
    <row r="30" spans="1:5" ht="12.75">
      <c r="A30" s="396" t="s">
        <v>315</v>
      </c>
      <c r="B30" s="397"/>
      <c r="C30" s="397"/>
      <c r="D30" s="397"/>
      <c r="E30" s="398">
        <f t="shared" si="2"/>
        <v>0</v>
      </c>
    </row>
    <row r="31" spans="1:5" ht="12.75">
      <c r="A31" s="396" t="s">
        <v>365</v>
      </c>
      <c r="B31" s="397"/>
      <c r="C31" s="397"/>
      <c r="D31" s="397"/>
      <c r="E31" s="398">
        <f t="shared" si="2"/>
        <v>0</v>
      </c>
    </row>
    <row r="32" spans="1:5" ht="12.75">
      <c r="A32" s="396" t="s">
        <v>316</v>
      </c>
      <c r="B32" s="397"/>
      <c r="C32" s="397"/>
      <c r="D32" s="397"/>
      <c r="E32" s="398">
        <f t="shared" si="2"/>
        <v>0</v>
      </c>
    </row>
    <row r="33" spans="1:5" ht="12.75">
      <c r="A33" s="396" t="s">
        <v>317</v>
      </c>
      <c r="B33" s="397"/>
      <c r="C33" s="397"/>
      <c r="D33" s="397"/>
      <c r="E33" s="398">
        <f t="shared" si="2"/>
        <v>0</v>
      </c>
    </row>
    <row r="34" spans="1:5" ht="13.5" thickBot="1">
      <c r="A34" s="399"/>
      <c r="B34" s="400"/>
      <c r="C34" s="400"/>
      <c r="D34" s="400"/>
      <c r="E34" s="398">
        <f t="shared" si="2"/>
        <v>0</v>
      </c>
    </row>
    <row r="35" spans="1:5" ht="13.5" thickBot="1">
      <c r="A35" s="401" t="s">
        <v>319</v>
      </c>
      <c r="B35" s="402">
        <f>B28+SUM(B30:B34)</f>
        <v>0</v>
      </c>
      <c r="C35" s="402">
        <f>C28+SUM(C30:C34)</f>
        <v>0</v>
      </c>
      <c r="D35" s="402">
        <f>D28+SUM(D30:D34)</f>
        <v>0</v>
      </c>
      <c r="E35" s="403">
        <f>E28+SUM(E30:E34)</f>
        <v>0</v>
      </c>
    </row>
    <row r="36" spans="1:5" ht="13.5" thickBot="1">
      <c r="A36" s="273"/>
      <c r="B36" s="273"/>
      <c r="C36" s="273"/>
      <c r="D36" s="273"/>
      <c r="E36" s="273"/>
    </row>
    <row r="37" spans="1:5" ht="13.5" thickBot="1">
      <c r="A37" s="387" t="s">
        <v>318</v>
      </c>
      <c r="B37" s="388" t="s">
        <v>406</v>
      </c>
      <c r="C37" s="388" t="s">
        <v>486</v>
      </c>
      <c r="D37" s="388" t="s">
        <v>570</v>
      </c>
      <c r="E37" s="389" t="s">
        <v>39</v>
      </c>
    </row>
    <row r="38" spans="1:5" ht="12.75">
      <c r="A38" s="390" t="s">
        <v>338</v>
      </c>
      <c r="B38" s="391"/>
      <c r="C38" s="391"/>
      <c r="D38" s="391"/>
      <c r="E38" s="392">
        <f aca="true" t="shared" si="3" ref="E38:E44">SUM(B38:D38)</f>
        <v>0</v>
      </c>
    </row>
    <row r="39" spans="1:5" ht="12.75">
      <c r="A39" s="404" t="s">
        <v>339</v>
      </c>
      <c r="B39" s="397"/>
      <c r="C39" s="397"/>
      <c r="D39" s="397"/>
      <c r="E39" s="398">
        <f t="shared" si="3"/>
        <v>0</v>
      </c>
    </row>
    <row r="40" spans="1:5" ht="12.75">
      <c r="A40" s="396" t="s">
        <v>340</v>
      </c>
      <c r="B40" s="397"/>
      <c r="C40" s="397"/>
      <c r="D40" s="397"/>
      <c r="E40" s="398">
        <f t="shared" si="3"/>
        <v>0</v>
      </c>
    </row>
    <row r="41" spans="1:5" ht="12.75">
      <c r="A41" s="396" t="s">
        <v>341</v>
      </c>
      <c r="B41" s="397"/>
      <c r="C41" s="397"/>
      <c r="D41" s="397"/>
      <c r="E41" s="398">
        <f t="shared" si="3"/>
        <v>0</v>
      </c>
    </row>
    <row r="42" spans="1:5" ht="12.75">
      <c r="A42" s="405"/>
      <c r="B42" s="397"/>
      <c r="C42" s="397"/>
      <c r="D42" s="397"/>
      <c r="E42" s="398">
        <f t="shared" si="3"/>
        <v>0</v>
      </c>
    </row>
    <row r="43" spans="1:5" ht="12.75">
      <c r="A43" s="405"/>
      <c r="B43" s="397"/>
      <c r="C43" s="397"/>
      <c r="D43" s="397"/>
      <c r="E43" s="398">
        <f t="shared" si="3"/>
        <v>0</v>
      </c>
    </row>
    <row r="44" spans="1:5" ht="13.5" thickBot="1">
      <c r="A44" s="399"/>
      <c r="B44" s="400"/>
      <c r="C44" s="400"/>
      <c r="D44" s="400"/>
      <c r="E44" s="398">
        <f t="shared" si="3"/>
        <v>0</v>
      </c>
    </row>
    <row r="45" spans="1:5" ht="13.5" thickBot="1">
      <c r="A45" s="401" t="s">
        <v>44</v>
      </c>
      <c r="B45" s="402">
        <f>SUM(B38:B44)</f>
        <v>0</v>
      </c>
      <c r="C45" s="402">
        <f>SUM(C38:C44)</f>
        <v>0</v>
      </c>
      <c r="D45" s="402">
        <f>SUM(D38:D44)</f>
        <v>0</v>
      </c>
      <c r="E45" s="403">
        <f>SUM(E38:E44)</f>
        <v>0</v>
      </c>
    </row>
    <row r="47" spans="1:5" ht="15.75">
      <c r="A47" s="817" t="s">
        <v>571</v>
      </c>
      <c r="B47" s="817"/>
      <c r="C47" s="817"/>
      <c r="D47" s="817"/>
      <c r="E47" s="817"/>
    </row>
    <row r="48" ht="13.5" thickBot="1"/>
    <row r="49" spans="1:8" ht="13.5" thickBot="1">
      <c r="A49" s="822" t="s">
        <v>321</v>
      </c>
      <c r="B49" s="823"/>
      <c r="C49" s="824"/>
      <c r="D49" s="820" t="s">
        <v>366</v>
      </c>
      <c r="E49" s="821"/>
      <c r="H49" s="272"/>
    </row>
    <row r="50" spans="1:5" ht="12.75">
      <c r="A50" s="825"/>
      <c r="B50" s="826"/>
      <c r="C50" s="827"/>
      <c r="D50" s="813"/>
      <c r="E50" s="814"/>
    </row>
    <row r="51" spans="1:5" ht="13.5" thickBot="1">
      <c r="A51" s="828"/>
      <c r="B51" s="829"/>
      <c r="C51" s="830"/>
      <c r="D51" s="815"/>
      <c r="E51" s="816"/>
    </row>
    <row r="52" spans="1:5" ht="13.5" thickBot="1">
      <c r="A52" s="810" t="s">
        <v>44</v>
      </c>
      <c r="B52" s="811"/>
      <c r="C52" s="812"/>
      <c r="D52" s="818">
        <f>SUM(D50:E51)</f>
        <v>0</v>
      </c>
      <c r="E52" s="819"/>
    </row>
  </sheetData>
  <sheetProtection sheet="1" objects="1" scenarios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15:E21 B22:E22 E5:E11 B12:E12 E28:E34 B35:E35 E38:E44 B45:E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5"/>
  <sheetViews>
    <sheetView zoomScale="120" zoomScaleNormal="120" zoomScalePageLayoutView="0" workbookViewId="0" topLeftCell="A37">
      <selection activeCell="G21" sqref="G21"/>
    </sheetView>
  </sheetViews>
  <sheetFormatPr defaultColWidth="9.00390625" defaultRowHeight="12.75"/>
  <cols>
    <col min="1" max="1" width="6.125" style="13" customWidth="1"/>
    <col min="2" max="2" width="6.125" style="14" customWidth="1"/>
    <col min="3" max="3" width="40.125" style="14" customWidth="1"/>
    <col min="4" max="4" width="12.875" style="14" customWidth="1"/>
    <col min="5" max="5" width="10.50390625" style="14" customWidth="1"/>
    <col min="6" max="16384" width="9.375" style="14" customWidth="1"/>
  </cols>
  <sheetData>
    <row r="1" spans="1:4" s="12" customFormat="1" ht="21" customHeight="1" thickBot="1">
      <c r="A1" s="11"/>
      <c r="D1" s="91" t="s">
        <v>724</v>
      </c>
    </row>
    <row r="2" spans="1:4" s="406" customFormat="1" ht="15.75">
      <c r="A2" s="99" t="s">
        <v>45</v>
      </c>
      <c r="B2" s="100"/>
      <c r="C2" s="101" t="s">
        <v>615</v>
      </c>
      <c r="D2" s="705" t="s">
        <v>616</v>
      </c>
    </row>
    <row r="3" spans="1:4" s="406" customFormat="1" ht="16.5" thickBot="1">
      <c r="A3" s="102" t="s">
        <v>48</v>
      </c>
      <c r="B3" s="103"/>
      <c r="C3" s="104" t="s">
        <v>617</v>
      </c>
      <c r="D3" s="105" t="s">
        <v>49</v>
      </c>
    </row>
    <row r="4" spans="1:4" s="407" customFormat="1" ht="15.75" customHeight="1" thickBot="1">
      <c r="A4" s="106"/>
      <c r="B4" s="106"/>
      <c r="C4" s="106"/>
      <c r="D4" s="15" t="s">
        <v>50</v>
      </c>
    </row>
    <row r="5" spans="1:5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723</v>
      </c>
    </row>
    <row r="6" spans="1:5" ht="13.5" thickBot="1">
      <c r="A6" s="97" t="s">
        <v>54</v>
      </c>
      <c r="B6" s="98"/>
      <c r="C6" s="832"/>
      <c r="D6" s="834"/>
      <c r="E6" s="834"/>
    </row>
    <row r="7" spans="1:5" s="305" customFormat="1" ht="12.75" customHeight="1" thickBot="1">
      <c r="A7" s="186">
        <v>1</v>
      </c>
      <c r="B7" s="154">
        <v>2</v>
      </c>
      <c r="C7" s="154">
        <v>3</v>
      </c>
      <c r="D7" s="187">
        <v>4</v>
      </c>
      <c r="E7" s="187">
        <v>4</v>
      </c>
    </row>
    <row r="8" spans="1:5" s="305" customFormat="1" ht="15.75" customHeight="1" thickBot="1">
      <c r="A8" s="107"/>
      <c r="B8" s="108"/>
      <c r="C8" s="108" t="s">
        <v>55</v>
      </c>
      <c r="D8" s="109"/>
      <c r="E8" s="109"/>
    </row>
    <row r="9" spans="1:5" s="409" customFormat="1" ht="12" customHeight="1" thickBot="1">
      <c r="A9" s="110">
        <v>1</v>
      </c>
      <c r="B9" s="111"/>
      <c r="C9" s="112" t="s">
        <v>277</v>
      </c>
      <c r="D9" s="408">
        <f>SUM(D10:D13)</f>
        <v>0</v>
      </c>
      <c r="E9" s="408">
        <f>SUM(E10:E13)</f>
        <v>0</v>
      </c>
    </row>
    <row r="10" spans="1:5" s="410" customFormat="1" ht="12" customHeight="1">
      <c r="A10" s="113"/>
      <c r="B10" s="114">
        <v>1</v>
      </c>
      <c r="C10" s="84" t="s">
        <v>333</v>
      </c>
      <c r="D10" s="115"/>
      <c r="E10" s="115"/>
    </row>
    <row r="11" spans="1:5" s="410" customFormat="1" ht="12" customHeight="1">
      <c r="A11" s="113"/>
      <c r="B11" s="114">
        <v>2</v>
      </c>
      <c r="C11" s="84" t="s">
        <v>239</v>
      </c>
      <c r="D11" s="115"/>
      <c r="E11" s="115"/>
    </row>
    <row r="12" spans="1:5" s="410" customFormat="1" ht="12" customHeight="1">
      <c r="A12" s="113"/>
      <c r="B12" s="114">
        <v>3</v>
      </c>
      <c r="C12" s="84" t="s">
        <v>240</v>
      </c>
      <c r="D12" s="115"/>
      <c r="E12" s="115"/>
    </row>
    <row r="13" spans="1:5" s="410" customFormat="1" ht="12" customHeight="1" thickBot="1">
      <c r="A13" s="113"/>
      <c r="B13" s="114">
        <v>4</v>
      </c>
      <c r="C13" s="84" t="s">
        <v>241</v>
      </c>
      <c r="D13" s="115"/>
      <c r="E13" s="115"/>
    </row>
    <row r="14" spans="1:5" s="409" customFormat="1" ht="12" customHeight="1" thickBot="1">
      <c r="A14" s="110">
        <v>2</v>
      </c>
      <c r="B14" s="111"/>
      <c r="C14" s="112" t="s">
        <v>57</v>
      </c>
      <c r="D14" s="411">
        <f>SUM(D15:D18)</f>
        <v>9598</v>
      </c>
      <c r="E14" s="411">
        <f>SUM(E15:E18)</f>
        <v>9598</v>
      </c>
    </row>
    <row r="15" spans="1:5" s="409" customFormat="1" ht="12" customHeight="1">
      <c r="A15" s="116"/>
      <c r="B15" s="117">
        <v>1</v>
      </c>
      <c r="C15" s="118" t="s">
        <v>149</v>
      </c>
      <c r="D15" s="119"/>
      <c r="E15" s="119"/>
    </row>
    <row r="16" spans="1:5" s="409" customFormat="1" ht="12" customHeight="1">
      <c r="A16" s="120"/>
      <c r="B16" s="121">
        <v>2</v>
      </c>
      <c r="C16" s="86" t="s">
        <v>58</v>
      </c>
      <c r="D16" s="122">
        <v>1515</v>
      </c>
      <c r="E16" s="122">
        <v>1515</v>
      </c>
    </row>
    <row r="17" spans="1:5" s="410" customFormat="1" ht="12" customHeight="1">
      <c r="A17" s="113"/>
      <c r="B17" s="114">
        <v>3</v>
      </c>
      <c r="C17" s="84" t="s">
        <v>59</v>
      </c>
      <c r="D17" s="115">
        <v>7799</v>
      </c>
      <c r="E17" s="115">
        <v>7799</v>
      </c>
    </row>
    <row r="18" spans="1:5" s="410" customFormat="1" ht="12" customHeight="1" thickBot="1">
      <c r="A18" s="113"/>
      <c r="B18" s="114">
        <v>4</v>
      </c>
      <c r="C18" s="84" t="s">
        <v>60</v>
      </c>
      <c r="D18" s="115">
        <v>284</v>
      </c>
      <c r="E18" s="115">
        <v>284</v>
      </c>
    </row>
    <row r="19" spans="1:5" s="409" customFormat="1" ht="12" customHeight="1" thickBot="1">
      <c r="A19" s="110">
        <v>3</v>
      </c>
      <c r="B19" s="111"/>
      <c r="C19" s="112" t="s">
        <v>243</v>
      </c>
      <c r="D19" s="411">
        <f>SUM(D20:D28)</f>
        <v>7257</v>
      </c>
      <c r="E19" s="411">
        <f>SUM(E20:E28)</f>
        <v>10001</v>
      </c>
    </row>
    <row r="20" spans="1:5" s="410" customFormat="1" ht="12" customHeight="1">
      <c r="A20" s="113"/>
      <c r="B20" s="114">
        <v>1</v>
      </c>
      <c r="C20" s="84" t="s">
        <v>62</v>
      </c>
      <c r="D20" s="115">
        <v>6709</v>
      </c>
      <c r="E20" s="115">
        <v>6709</v>
      </c>
    </row>
    <row r="21" spans="1:5" s="410" customFormat="1" ht="12" customHeight="1">
      <c r="A21" s="113"/>
      <c r="B21" s="114">
        <v>2</v>
      </c>
      <c r="C21" s="84" t="s">
        <v>354</v>
      </c>
      <c r="D21" s="115"/>
      <c r="E21" s="115">
        <v>148</v>
      </c>
    </row>
    <row r="22" spans="1:5" s="410" customFormat="1" ht="12" customHeight="1">
      <c r="A22" s="113"/>
      <c r="B22" s="114">
        <v>3</v>
      </c>
      <c r="C22" s="84" t="s">
        <v>158</v>
      </c>
      <c r="D22" s="115"/>
      <c r="E22" s="115">
        <v>48</v>
      </c>
    </row>
    <row r="23" spans="1:5" s="410" customFormat="1" ht="12" customHeight="1">
      <c r="A23" s="113"/>
      <c r="B23" s="114">
        <v>4</v>
      </c>
      <c r="C23" s="84" t="s">
        <v>63</v>
      </c>
      <c r="D23" s="115"/>
      <c r="E23" s="115">
        <v>2389</v>
      </c>
    </row>
    <row r="24" spans="1:5" s="410" customFormat="1" ht="12" customHeight="1">
      <c r="A24" s="113"/>
      <c r="B24" s="114">
        <v>5</v>
      </c>
      <c r="C24" s="84" t="s">
        <v>64</v>
      </c>
      <c r="D24" s="115">
        <v>548</v>
      </c>
      <c r="E24" s="115">
        <v>707</v>
      </c>
    </row>
    <row r="25" spans="1:5" s="410" customFormat="1" ht="12" customHeight="1">
      <c r="A25" s="113"/>
      <c r="B25" s="114">
        <v>6</v>
      </c>
      <c r="C25" s="84" t="s">
        <v>65</v>
      </c>
      <c r="D25" s="115"/>
      <c r="E25" s="115"/>
    </row>
    <row r="26" spans="1:5" s="410" customFormat="1" ht="12" customHeight="1">
      <c r="A26" s="113"/>
      <c r="B26" s="114">
        <v>7</v>
      </c>
      <c r="C26" s="84" t="s">
        <v>66</v>
      </c>
      <c r="D26" s="115"/>
      <c r="E26" s="115"/>
    </row>
    <row r="27" spans="1:5" s="410" customFormat="1" ht="12" customHeight="1">
      <c r="A27" s="113"/>
      <c r="B27" s="114">
        <v>8</v>
      </c>
      <c r="C27" s="84" t="s">
        <v>355</v>
      </c>
      <c r="D27" s="115"/>
      <c r="E27" s="115"/>
    </row>
    <row r="28" spans="1:5" s="410" customFormat="1" ht="12" customHeight="1" thickBot="1">
      <c r="A28" s="123"/>
      <c r="B28" s="124">
        <v>9</v>
      </c>
      <c r="C28" s="85" t="s">
        <v>356</v>
      </c>
      <c r="D28" s="125"/>
      <c r="E28" s="125"/>
    </row>
    <row r="29" spans="1:5" s="409" customFormat="1" ht="12" customHeight="1" thickBot="1">
      <c r="A29" s="110">
        <v>4</v>
      </c>
      <c r="B29" s="111"/>
      <c r="C29" s="112" t="s">
        <v>61</v>
      </c>
      <c r="D29" s="411">
        <f>SUM(D30:D32)</f>
        <v>0</v>
      </c>
      <c r="E29" s="411">
        <f>SUM(E30:E32)</f>
        <v>0</v>
      </c>
    </row>
    <row r="30" spans="1:5" s="410" customFormat="1" ht="12" customHeight="1">
      <c r="A30" s="113"/>
      <c r="B30" s="114">
        <v>1</v>
      </c>
      <c r="C30" s="84" t="s">
        <v>618</v>
      </c>
      <c r="D30" s="115"/>
      <c r="E30" s="115"/>
    </row>
    <row r="31" spans="1:5" s="410" customFormat="1" ht="12" customHeight="1">
      <c r="A31" s="113"/>
      <c r="B31" s="114">
        <v>2</v>
      </c>
      <c r="C31" s="84" t="s">
        <v>147</v>
      </c>
      <c r="D31" s="115"/>
      <c r="E31" s="115"/>
    </row>
    <row r="32" spans="1:5" s="410" customFormat="1" ht="12" customHeight="1" thickBot="1">
      <c r="A32" s="113"/>
      <c r="B32" s="114">
        <v>3</v>
      </c>
      <c r="C32" s="84" t="s">
        <v>242</v>
      </c>
      <c r="D32" s="115"/>
      <c r="E32" s="115"/>
    </row>
    <row r="33" spans="1:5" s="410" customFormat="1" ht="12" customHeight="1" thickBot="1">
      <c r="A33" s="110">
        <v>5</v>
      </c>
      <c r="B33" s="111"/>
      <c r="C33" s="112" t="s">
        <v>272</v>
      </c>
      <c r="D33" s="411">
        <f>SUM(D34:D38)</f>
        <v>0</v>
      </c>
      <c r="E33" s="411">
        <f>SUM(E34:E38)</f>
        <v>0</v>
      </c>
    </row>
    <row r="34" spans="1:5" s="410" customFormat="1" ht="12" customHeight="1">
      <c r="A34" s="126"/>
      <c r="B34" s="127">
        <v>1</v>
      </c>
      <c r="C34" s="128" t="s">
        <v>273</v>
      </c>
      <c r="D34" s="129"/>
      <c r="E34" s="129"/>
    </row>
    <row r="35" spans="1:5" s="410" customFormat="1" ht="12" customHeight="1">
      <c r="A35" s="113"/>
      <c r="B35" s="114">
        <v>2</v>
      </c>
      <c r="C35" s="128" t="s">
        <v>274</v>
      </c>
      <c r="D35" s="115"/>
      <c r="E35" s="115"/>
    </row>
    <row r="36" spans="1:5" s="410" customFormat="1" ht="12" customHeight="1">
      <c r="A36" s="113"/>
      <c r="B36" s="114">
        <v>3</v>
      </c>
      <c r="C36" s="84" t="s">
        <v>334</v>
      </c>
      <c r="D36" s="115"/>
      <c r="E36" s="115"/>
    </row>
    <row r="37" spans="1:5" s="410" customFormat="1" ht="12" customHeight="1">
      <c r="A37" s="113"/>
      <c r="B37" s="114">
        <v>4</v>
      </c>
      <c r="C37" s="130" t="s">
        <v>275</v>
      </c>
      <c r="D37" s="115"/>
      <c r="E37" s="115"/>
    </row>
    <row r="38" spans="1:5" s="410" customFormat="1" ht="12" customHeight="1" thickBot="1">
      <c r="A38" s="123"/>
      <c r="B38" s="124">
        <v>5</v>
      </c>
      <c r="C38" s="85" t="s">
        <v>276</v>
      </c>
      <c r="D38" s="610"/>
      <c r="E38" s="610"/>
    </row>
    <row r="39" spans="1:5" s="410" customFormat="1" ht="12" customHeight="1" thickBot="1">
      <c r="A39" s="167">
        <v>6</v>
      </c>
      <c r="B39" s="132"/>
      <c r="C39" s="614" t="s">
        <v>497</v>
      </c>
      <c r="D39" s="611">
        <f>SUM(D40:D41)</f>
        <v>0</v>
      </c>
      <c r="E39" s="611">
        <f>SUM(E40:E41)</f>
        <v>0</v>
      </c>
    </row>
    <row r="40" spans="1:5" s="410" customFormat="1" ht="12" customHeight="1">
      <c r="A40" s="144"/>
      <c r="B40" s="121">
        <v>1</v>
      </c>
      <c r="C40" s="628" t="s">
        <v>498</v>
      </c>
      <c r="D40" s="612"/>
      <c r="E40" s="612"/>
    </row>
    <row r="41" spans="1:5" s="410" customFormat="1" ht="12" customHeight="1" thickBot="1">
      <c r="A41" s="123"/>
      <c r="B41" s="124">
        <v>2</v>
      </c>
      <c r="C41" s="615" t="s">
        <v>499</v>
      </c>
      <c r="D41" s="610"/>
      <c r="E41" s="610"/>
    </row>
    <row r="42" spans="1:5" s="409" customFormat="1" ht="12" customHeight="1" thickBot="1">
      <c r="A42" s="110">
        <v>7</v>
      </c>
      <c r="B42" s="111"/>
      <c r="C42" s="614" t="s">
        <v>500</v>
      </c>
      <c r="D42" s="613">
        <f>+D39+D33+D29+D19+D14+D9</f>
        <v>16855</v>
      </c>
      <c r="E42" s="613">
        <f>+E39+E33+E29+E19+E14+E9</f>
        <v>19599</v>
      </c>
    </row>
    <row r="43" spans="1:5" s="410" customFormat="1" ht="12" customHeight="1" thickBot="1">
      <c r="A43" s="167">
        <v>8</v>
      </c>
      <c r="B43" s="132"/>
      <c r="C43" s="639" t="s">
        <v>501</v>
      </c>
      <c r="D43" s="610"/>
      <c r="E43" s="610"/>
    </row>
    <row r="44" spans="1:5" s="410" customFormat="1" ht="12" customHeight="1" thickBot="1">
      <c r="A44" s="640">
        <v>9</v>
      </c>
      <c r="B44" s="140"/>
      <c r="C44" s="639" t="s">
        <v>152</v>
      </c>
      <c r="D44" s="350"/>
      <c r="E44" s="350"/>
    </row>
    <row r="45" spans="1:5" s="410" customFormat="1" ht="12" customHeight="1" thickBot="1">
      <c r="A45" s="627">
        <v>10</v>
      </c>
      <c r="B45" s="626"/>
      <c r="C45" s="614" t="s">
        <v>502</v>
      </c>
      <c r="D45" s="408">
        <f>SUM(D46:D51)</f>
        <v>0</v>
      </c>
      <c r="E45" s="408">
        <f>SUM(E46:E51)</f>
        <v>0</v>
      </c>
    </row>
    <row r="46" spans="1:5" s="410" customFormat="1" ht="12" customHeight="1">
      <c r="A46" s="624"/>
      <c r="B46" s="625">
        <v>1</v>
      </c>
      <c r="C46" s="84" t="s">
        <v>503</v>
      </c>
      <c r="D46" s="589"/>
      <c r="E46" s="589"/>
    </row>
    <row r="47" spans="1:5" s="410" customFormat="1" ht="12" customHeight="1">
      <c r="A47" s="621"/>
      <c r="B47" s="620">
        <v>2</v>
      </c>
      <c r="C47" s="84" t="s">
        <v>414</v>
      </c>
      <c r="D47" s="649"/>
      <c r="E47" s="649"/>
    </row>
    <row r="48" spans="1:5" s="410" customFormat="1" ht="12" customHeight="1">
      <c r="A48" s="621"/>
      <c r="B48" s="620">
        <v>3</v>
      </c>
      <c r="C48" s="84" t="s">
        <v>415</v>
      </c>
      <c r="D48" s="649"/>
      <c r="E48" s="649"/>
    </row>
    <row r="49" spans="1:5" s="410" customFormat="1" ht="12" customHeight="1">
      <c r="A49" s="621"/>
      <c r="B49" s="620">
        <v>4</v>
      </c>
      <c r="C49" s="84" t="s">
        <v>416</v>
      </c>
      <c r="D49" s="649"/>
      <c r="E49" s="649"/>
    </row>
    <row r="50" spans="1:5" s="410" customFormat="1" ht="12" customHeight="1">
      <c r="A50" s="621"/>
      <c r="B50" s="620">
        <v>5</v>
      </c>
      <c r="C50" s="84" t="s">
        <v>504</v>
      </c>
      <c r="D50" s="649"/>
      <c r="E50" s="649"/>
    </row>
    <row r="51" spans="1:5" s="410" customFormat="1" ht="12" customHeight="1" thickBot="1">
      <c r="A51" s="622"/>
      <c r="B51" s="623">
        <v>6</v>
      </c>
      <c r="C51" s="87" t="s">
        <v>421</v>
      </c>
      <c r="D51" s="667"/>
      <c r="E51" s="667"/>
    </row>
    <row r="52" spans="1:5" s="410" customFormat="1" ht="15" customHeight="1" thickBot="1">
      <c r="A52" s="616"/>
      <c r="B52" s="617"/>
      <c r="C52" s="618" t="s">
        <v>32</v>
      </c>
      <c r="D52" s="619">
        <f>+D45+D44+D43+D42</f>
        <v>16855</v>
      </c>
      <c r="E52" s="619">
        <f>+E45+E44+E43+E42</f>
        <v>19599</v>
      </c>
    </row>
    <row r="53" spans="1:4" s="410" customFormat="1" ht="15" customHeight="1">
      <c r="A53" s="607"/>
      <c r="B53" s="607"/>
      <c r="C53" s="608"/>
      <c r="D53" s="609"/>
    </row>
    <row r="54" spans="1:4" ht="12.75">
      <c r="A54" s="133"/>
      <c r="B54" s="134"/>
      <c r="C54" s="134"/>
      <c r="D54" s="134"/>
    </row>
    <row r="55" spans="1:4" ht="13.5" thickBot="1">
      <c r="A55" s="133"/>
      <c r="B55" s="134"/>
      <c r="C55" s="134"/>
      <c r="D55" s="134"/>
    </row>
    <row r="56" spans="1:4" s="305" customFormat="1" ht="16.5" customHeight="1" thickBot="1">
      <c r="A56" s="135"/>
      <c r="B56" s="136"/>
      <c r="C56" s="200" t="s">
        <v>69</v>
      </c>
      <c r="D56" s="137"/>
    </row>
    <row r="57" spans="1:4" s="412" customFormat="1" ht="12" customHeight="1" thickBot="1">
      <c r="A57" s="110">
        <v>11</v>
      </c>
      <c r="B57" s="111"/>
      <c r="C57" s="112" t="s">
        <v>505</v>
      </c>
      <c r="D57" s="411">
        <f>D58+D60+D61+D62+SUM(D64:D71)</f>
        <v>0</v>
      </c>
    </row>
    <row r="58" spans="1:4" ht="12" customHeight="1">
      <c r="A58" s="113"/>
      <c r="B58" s="114">
        <v>1</v>
      </c>
      <c r="C58" s="40" t="s">
        <v>35</v>
      </c>
      <c r="D58" s="115"/>
    </row>
    <row r="59" spans="1:4" ht="12" customHeight="1">
      <c r="A59" s="113"/>
      <c r="B59" s="114"/>
      <c r="C59" s="207" t="s">
        <v>290</v>
      </c>
      <c r="D59" s="217"/>
    </row>
    <row r="60" spans="1:4" ht="12" customHeight="1">
      <c r="A60" s="113"/>
      <c r="B60" s="114">
        <v>2</v>
      </c>
      <c r="C60" s="28" t="s">
        <v>36</v>
      </c>
      <c r="D60" s="115"/>
    </row>
    <row r="61" spans="1:4" ht="12" customHeight="1">
      <c r="A61" s="113"/>
      <c r="B61" s="114">
        <v>3</v>
      </c>
      <c r="C61" s="28" t="s">
        <v>296</v>
      </c>
      <c r="D61" s="115"/>
    </row>
    <row r="62" spans="1:4" ht="12" customHeight="1">
      <c r="A62" s="113"/>
      <c r="B62" s="114">
        <v>4</v>
      </c>
      <c r="C62" s="44" t="s">
        <v>164</v>
      </c>
      <c r="D62" s="115"/>
    </row>
    <row r="63" spans="1:4" ht="12" customHeight="1">
      <c r="A63" s="113"/>
      <c r="B63" s="114"/>
      <c r="C63" s="208" t="s">
        <v>288</v>
      </c>
      <c r="D63" s="217"/>
    </row>
    <row r="64" spans="1:4" ht="12" customHeight="1">
      <c r="A64" s="113"/>
      <c r="B64" s="114">
        <v>5</v>
      </c>
      <c r="C64" s="67" t="s">
        <v>245</v>
      </c>
      <c r="D64" s="115"/>
    </row>
    <row r="65" spans="1:4" ht="12" customHeight="1">
      <c r="A65" s="113"/>
      <c r="B65" s="114">
        <v>6</v>
      </c>
      <c r="C65" s="28" t="s">
        <v>233</v>
      </c>
      <c r="D65" s="115"/>
    </row>
    <row r="66" spans="1:4" ht="12" customHeight="1">
      <c r="A66" s="113"/>
      <c r="B66" s="114">
        <v>7</v>
      </c>
      <c r="C66" s="83" t="s">
        <v>256</v>
      </c>
      <c r="D66" s="115"/>
    </row>
    <row r="67" spans="1:4" ht="12" customHeight="1">
      <c r="A67" s="113"/>
      <c r="B67" s="114">
        <v>8</v>
      </c>
      <c r="C67" s="83" t="s">
        <v>332</v>
      </c>
      <c r="D67" s="115"/>
    </row>
    <row r="68" spans="1:4" ht="12" customHeight="1">
      <c r="A68" s="113"/>
      <c r="B68" s="114">
        <v>9</v>
      </c>
      <c r="C68" s="28" t="s">
        <v>156</v>
      </c>
      <c r="D68" s="115"/>
    </row>
    <row r="69" spans="1:4" ht="12" customHeight="1">
      <c r="A69" s="113"/>
      <c r="B69" s="114">
        <v>10</v>
      </c>
      <c r="C69" s="28" t="s">
        <v>37</v>
      </c>
      <c r="D69" s="115"/>
    </row>
    <row r="70" spans="1:4" ht="12" customHeight="1">
      <c r="A70" s="113"/>
      <c r="B70" s="114">
        <v>11</v>
      </c>
      <c r="C70" s="45" t="s">
        <v>248</v>
      </c>
      <c r="D70" s="115"/>
    </row>
    <row r="71" spans="1:4" ht="12" customHeight="1" thickBot="1">
      <c r="A71" s="113"/>
      <c r="B71" s="114">
        <v>12</v>
      </c>
      <c r="C71" s="68" t="s">
        <v>253</v>
      </c>
      <c r="D71" s="115"/>
    </row>
    <row r="72" spans="1:4" s="412" customFormat="1" ht="12" customHeight="1" thickBot="1">
      <c r="A72" s="110">
        <v>12</v>
      </c>
      <c r="B72" s="111"/>
      <c r="C72" s="112" t="s">
        <v>72</v>
      </c>
      <c r="D72" s="411">
        <f>SUM(D73:D78)</f>
        <v>0</v>
      </c>
    </row>
    <row r="73" spans="1:4" ht="12" customHeight="1">
      <c r="A73" s="113"/>
      <c r="B73" s="114">
        <v>1</v>
      </c>
      <c r="C73" s="33" t="s">
        <v>297</v>
      </c>
      <c r="D73" s="115"/>
    </row>
    <row r="74" spans="1:4" ht="12" customHeight="1">
      <c r="A74" s="113"/>
      <c r="B74" s="114">
        <v>2</v>
      </c>
      <c r="C74" s="28" t="s">
        <v>298</v>
      </c>
      <c r="D74" s="115"/>
    </row>
    <row r="75" spans="1:4" ht="12" customHeight="1">
      <c r="A75" s="113"/>
      <c r="B75" s="114">
        <v>3</v>
      </c>
      <c r="C75" s="28" t="s">
        <v>235</v>
      </c>
      <c r="D75" s="115"/>
    </row>
    <row r="76" spans="1:4" ht="12" customHeight="1">
      <c r="A76" s="113"/>
      <c r="B76" s="114">
        <v>4</v>
      </c>
      <c r="C76" s="28" t="s">
        <v>259</v>
      </c>
      <c r="D76" s="115"/>
    </row>
    <row r="77" spans="1:4" ht="12" customHeight="1">
      <c r="A77" s="113"/>
      <c r="B77" s="114">
        <v>5</v>
      </c>
      <c r="C77" s="28" t="s">
        <v>155</v>
      </c>
      <c r="D77" s="115"/>
    </row>
    <row r="78" spans="1:4" ht="12" customHeight="1" thickBot="1">
      <c r="A78" s="113"/>
      <c r="B78" s="114">
        <v>6</v>
      </c>
      <c r="C78" s="45" t="s">
        <v>175</v>
      </c>
      <c r="D78" s="115"/>
    </row>
    <row r="79" spans="1:4" s="412" customFormat="1" ht="12" customHeight="1" thickBot="1">
      <c r="A79" s="110">
        <v>13</v>
      </c>
      <c r="B79" s="111"/>
      <c r="C79" s="112" t="s">
        <v>38</v>
      </c>
      <c r="D79" s="411">
        <f>SUM(D80:D81)</f>
        <v>0</v>
      </c>
    </row>
    <row r="80" spans="1:4" ht="12" customHeight="1">
      <c r="A80" s="113"/>
      <c r="B80" s="114">
        <v>1</v>
      </c>
      <c r="C80" s="84" t="s">
        <v>74</v>
      </c>
      <c r="D80" s="115"/>
    </row>
    <row r="81" spans="1:4" ht="12" customHeight="1" thickBot="1">
      <c r="A81" s="123"/>
      <c r="B81" s="124">
        <v>2</v>
      </c>
      <c r="C81" s="85" t="s">
        <v>75</v>
      </c>
      <c r="D81" s="125"/>
    </row>
    <row r="82" spans="1:4" ht="12" customHeight="1" thickBot="1">
      <c r="A82" s="110">
        <v>14</v>
      </c>
      <c r="B82" s="111"/>
      <c r="C82" s="112" t="s">
        <v>76</v>
      </c>
      <c r="D82" s="138"/>
    </row>
    <row r="83" spans="1:4" ht="12" customHeight="1" thickBot="1">
      <c r="A83" s="110">
        <v>15</v>
      </c>
      <c r="B83" s="111"/>
      <c r="C83" s="112" t="s">
        <v>506</v>
      </c>
      <c r="D83" s="408">
        <f>+D57+D72+D79+D82</f>
        <v>0</v>
      </c>
    </row>
    <row r="84" spans="1:4" s="412" customFormat="1" ht="12" customHeight="1" thickBot="1">
      <c r="A84" s="110">
        <v>16</v>
      </c>
      <c r="B84" s="111"/>
      <c r="C84" s="112" t="s">
        <v>507</v>
      </c>
      <c r="D84" s="411">
        <f>SUM(D85:D90)</f>
        <v>0</v>
      </c>
    </row>
    <row r="85" spans="1:4" s="412" customFormat="1" ht="12" customHeight="1">
      <c r="A85" s="113"/>
      <c r="B85" s="114">
        <v>1</v>
      </c>
      <c r="C85" s="28" t="s">
        <v>429</v>
      </c>
      <c r="D85" s="115"/>
    </row>
    <row r="86" spans="1:4" s="412" customFormat="1" ht="12" customHeight="1">
      <c r="A86" s="113"/>
      <c r="B86" s="114">
        <v>2</v>
      </c>
      <c r="C86" s="28" t="s">
        <v>430</v>
      </c>
      <c r="D86" s="115"/>
    </row>
    <row r="87" spans="1:4" s="412" customFormat="1" ht="12" customHeight="1">
      <c r="A87" s="113"/>
      <c r="B87" s="114">
        <v>3</v>
      </c>
      <c r="C87" s="28" t="s">
        <v>431</v>
      </c>
      <c r="D87" s="115"/>
    </row>
    <row r="88" spans="1:4" s="412" customFormat="1" ht="12" customHeight="1">
      <c r="A88" s="113"/>
      <c r="B88" s="114">
        <v>4</v>
      </c>
      <c r="C88" s="28" t="s">
        <v>432</v>
      </c>
      <c r="D88" s="115"/>
    </row>
    <row r="89" spans="1:4" ht="18" customHeight="1">
      <c r="A89" s="113"/>
      <c r="B89" s="114">
        <v>5</v>
      </c>
      <c r="C89" s="28" t="s">
        <v>433</v>
      </c>
      <c r="D89" s="115"/>
    </row>
    <row r="90" spans="1:4" ht="12" customHeight="1" thickBot="1">
      <c r="A90" s="113"/>
      <c r="B90" s="114">
        <v>6</v>
      </c>
      <c r="C90" s="28" t="s">
        <v>508</v>
      </c>
      <c r="D90" s="115"/>
    </row>
    <row r="91" spans="1:4" ht="12" customHeight="1" thickBot="1">
      <c r="A91" s="167">
        <v>17</v>
      </c>
      <c r="B91" s="132"/>
      <c r="C91" s="112" t="s">
        <v>184</v>
      </c>
      <c r="D91" s="138"/>
    </row>
    <row r="92" spans="1:4" ht="15" customHeight="1" thickBot="1">
      <c r="A92" s="139"/>
      <c r="B92" s="140"/>
      <c r="C92" s="189" t="s">
        <v>77</v>
      </c>
      <c r="D92" s="413">
        <f>+D83+D84+D91</f>
        <v>0</v>
      </c>
    </row>
    <row r="93" ht="13.5" thickBot="1"/>
    <row r="94" spans="1:4" ht="15" customHeight="1" thickBot="1">
      <c r="A94" s="141" t="s">
        <v>509</v>
      </c>
      <c r="B94" s="142"/>
      <c r="C94" s="143"/>
      <c r="D94" s="505"/>
    </row>
    <row r="95" spans="1:4" ht="14.25" customHeight="1">
      <c r="A95" s="835" t="s">
        <v>304</v>
      </c>
      <c r="B95" s="835"/>
      <c r="C95" s="835"/>
      <c r="D95" s="835"/>
    </row>
  </sheetData>
  <sheetProtection formatCells="0"/>
  <mergeCells count="4">
    <mergeCell ref="C5:C6"/>
    <mergeCell ref="D5:D6"/>
    <mergeCell ref="A95:D95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zoomScale="120" zoomScaleNormal="120" zoomScalePageLayoutView="0" workbookViewId="0" topLeftCell="A1">
      <selection activeCell="H24" sqref="H24"/>
    </sheetView>
  </sheetViews>
  <sheetFormatPr defaultColWidth="9.00390625" defaultRowHeight="12.75"/>
  <cols>
    <col min="1" max="1" width="4.375" style="3" customWidth="1"/>
    <col min="2" max="2" width="5.375" style="1" customWidth="1"/>
    <col min="3" max="3" width="43.375" style="1" customWidth="1"/>
    <col min="4" max="4" width="12.625" style="1" customWidth="1"/>
    <col min="5" max="5" width="12.125" style="1" customWidth="1"/>
    <col min="6" max="6" width="11.625" style="1" customWidth="1"/>
    <col min="7" max="16384" width="9.375" style="1" customWidth="1"/>
  </cols>
  <sheetData>
    <row r="1" spans="1:5" s="5" customFormat="1" ht="21" customHeight="1" thickBot="1">
      <c r="A1" s="11"/>
      <c r="B1" s="12"/>
      <c r="C1" s="147"/>
      <c r="D1" s="91" t="s">
        <v>613</v>
      </c>
      <c r="E1" s="91"/>
    </row>
    <row r="2" spans="1:5" s="6" customFormat="1" ht="15.75">
      <c r="A2" s="99" t="s">
        <v>45</v>
      </c>
      <c r="B2" s="100"/>
      <c r="C2" s="101" t="s">
        <v>614</v>
      </c>
      <c r="D2" s="705" t="s">
        <v>616</v>
      </c>
      <c r="E2" s="724"/>
    </row>
    <row r="3" spans="1:5" s="6" customFormat="1" ht="16.5" thickBot="1">
      <c r="A3" s="102" t="s">
        <v>48</v>
      </c>
      <c r="B3" s="103"/>
      <c r="C3" s="535" t="s">
        <v>615</v>
      </c>
      <c r="D3" s="148"/>
      <c r="E3" s="725"/>
    </row>
    <row r="4" spans="1:5" s="7" customFormat="1" ht="21" customHeight="1" thickBot="1">
      <c r="A4" s="106"/>
      <c r="B4" s="106"/>
      <c r="C4" s="106"/>
      <c r="D4" s="15" t="s">
        <v>50</v>
      </c>
      <c r="E4" s="15"/>
    </row>
    <row r="5" spans="1:7" ht="84">
      <c r="A5" s="95" t="s">
        <v>51</v>
      </c>
      <c r="B5" s="96" t="s">
        <v>289</v>
      </c>
      <c r="C5" s="831" t="s">
        <v>52</v>
      </c>
      <c r="D5" s="833" t="s">
        <v>53</v>
      </c>
      <c r="E5" s="837" t="s">
        <v>707</v>
      </c>
      <c r="F5" s="833" t="s">
        <v>53</v>
      </c>
      <c r="G5" s="833" t="s">
        <v>707</v>
      </c>
    </row>
    <row r="6" spans="1:7" ht="13.5" thickBot="1">
      <c r="A6" s="149" t="s">
        <v>54</v>
      </c>
      <c r="B6" s="150"/>
      <c r="C6" s="832"/>
      <c r="D6" s="834"/>
      <c r="E6" s="838"/>
      <c r="F6" s="834"/>
      <c r="G6" s="834"/>
    </row>
    <row r="7" spans="1:8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84" t="s">
        <v>697</v>
      </c>
      <c r="F7" s="184" t="s">
        <v>698</v>
      </c>
      <c r="G7" s="184" t="s">
        <v>699</v>
      </c>
      <c r="H7" s="750"/>
    </row>
    <row r="8" spans="1:7" s="9" customFormat="1" ht="57.75" customHeight="1" thickBot="1">
      <c r="A8" s="151"/>
      <c r="B8" s="152"/>
      <c r="C8" s="136" t="s">
        <v>55</v>
      </c>
      <c r="D8" s="153" t="s">
        <v>651</v>
      </c>
      <c r="E8" s="153" t="s">
        <v>651</v>
      </c>
      <c r="F8" s="153" t="s">
        <v>652</v>
      </c>
      <c r="G8" s="153" t="s">
        <v>652</v>
      </c>
    </row>
    <row r="9" spans="1:7" s="8" customFormat="1" ht="12" customHeight="1" thickBot="1">
      <c r="A9" s="110">
        <v>1</v>
      </c>
      <c r="B9" s="111"/>
      <c r="C9" s="112" t="s">
        <v>56</v>
      </c>
      <c r="D9" s="414">
        <f>SUM(D10:D13)</f>
        <v>102</v>
      </c>
      <c r="E9" s="414">
        <f>SUM(E10:E13)</f>
        <v>298</v>
      </c>
      <c r="F9" s="414">
        <f>SUM(F10:F13)</f>
        <v>0</v>
      </c>
      <c r="G9" s="414">
        <f>SUM(G10:G13)</f>
        <v>0</v>
      </c>
    </row>
    <row r="10" spans="1:7" ht="12" customHeight="1">
      <c r="A10" s="113"/>
      <c r="B10" s="114">
        <v>1</v>
      </c>
      <c r="C10" s="84" t="s">
        <v>333</v>
      </c>
      <c r="D10" s="222">
        <v>2</v>
      </c>
      <c r="E10" s="222">
        <v>5</v>
      </c>
      <c r="F10" s="222"/>
      <c r="G10" s="222"/>
    </row>
    <row r="11" spans="1:7" ht="12" customHeight="1">
      <c r="A11" s="113"/>
      <c r="B11" s="114">
        <v>2</v>
      </c>
      <c r="C11" s="84" t="s">
        <v>239</v>
      </c>
      <c r="D11" s="222">
        <v>100</v>
      </c>
      <c r="E11" s="222">
        <v>95</v>
      </c>
      <c r="F11" s="222"/>
      <c r="G11" s="222"/>
    </row>
    <row r="12" spans="1:7" ht="12" customHeight="1">
      <c r="A12" s="113"/>
      <c r="B12" s="114">
        <v>3</v>
      </c>
      <c r="C12" s="84" t="s">
        <v>240</v>
      </c>
      <c r="D12" s="222"/>
      <c r="E12" s="222"/>
      <c r="F12" s="222"/>
      <c r="G12" s="222"/>
    </row>
    <row r="13" spans="1:7" ht="12" customHeight="1" thickBot="1">
      <c r="A13" s="113"/>
      <c r="B13" s="114">
        <v>4</v>
      </c>
      <c r="C13" s="84" t="s">
        <v>241</v>
      </c>
      <c r="D13" s="222"/>
      <c r="E13" s="222">
        <v>198</v>
      </c>
      <c r="F13" s="222"/>
      <c r="G13" s="222"/>
    </row>
    <row r="14" spans="1:7" ht="12" customHeight="1" thickBot="1">
      <c r="A14" s="110">
        <v>2</v>
      </c>
      <c r="B14" s="132"/>
      <c r="C14" s="112" t="s">
        <v>61</v>
      </c>
      <c r="D14" s="223"/>
      <c r="E14" s="223"/>
      <c r="F14" s="223"/>
      <c r="G14" s="223"/>
    </row>
    <row r="15" spans="1:7" s="8" customFormat="1" ht="12" customHeight="1" thickBot="1">
      <c r="A15" s="110">
        <v>3</v>
      </c>
      <c r="B15" s="111"/>
      <c r="C15" s="112" t="s">
        <v>272</v>
      </c>
      <c r="D15" s="415">
        <f>SUM(D16:D22)</f>
        <v>1356</v>
      </c>
      <c r="E15" s="415">
        <f>SUM(E16:E22)</f>
        <v>13</v>
      </c>
      <c r="F15" s="415">
        <f>SUM(F16:F22)</f>
        <v>0</v>
      </c>
      <c r="G15" s="415">
        <f>SUM(G16:G22)</f>
        <v>0</v>
      </c>
    </row>
    <row r="16" spans="1:7" s="2" customFormat="1" ht="12" customHeight="1">
      <c r="A16" s="126"/>
      <c r="B16" s="127">
        <v>1</v>
      </c>
      <c r="C16" s="128" t="s">
        <v>273</v>
      </c>
      <c r="D16" s="224"/>
      <c r="E16" s="224"/>
      <c r="F16" s="224"/>
      <c r="G16" s="224"/>
    </row>
    <row r="17" spans="1:7" s="2" customFormat="1" ht="12" customHeight="1">
      <c r="A17" s="113"/>
      <c r="B17" s="114">
        <v>2</v>
      </c>
      <c r="C17" s="128" t="s">
        <v>274</v>
      </c>
      <c r="D17" s="222"/>
      <c r="E17" s="222"/>
      <c r="F17" s="222"/>
      <c r="G17" s="222"/>
    </row>
    <row r="18" spans="1:7" s="2" customFormat="1" ht="12" customHeight="1">
      <c r="A18" s="113"/>
      <c r="B18" s="114">
        <v>3</v>
      </c>
      <c r="C18" s="84" t="s">
        <v>334</v>
      </c>
      <c r="D18" s="222"/>
      <c r="E18" s="222"/>
      <c r="F18" s="222"/>
      <c r="G18" s="222"/>
    </row>
    <row r="19" spans="1:7" s="2" customFormat="1" ht="12" customHeight="1">
      <c r="A19" s="113"/>
      <c r="B19" s="114">
        <v>4</v>
      </c>
      <c r="C19" s="130" t="s">
        <v>275</v>
      </c>
      <c r="D19" s="222"/>
      <c r="E19" s="222">
        <v>13</v>
      </c>
      <c r="F19" s="222"/>
      <c r="G19" s="222"/>
    </row>
    <row r="20" spans="1:7" s="2" customFormat="1" ht="12" customHeight="1">
      <c r="A20" s="123"/>
      <c r="B20" s="124">
        <v>5</v>
      </c>
      <c r="C20" s="84" t="s">
        <v>276</v>
      </c>
      <c r="D20" s="225"/>
      <c r="E20" s="225"/>
      <c r="F20" s="225"/>
      <c r="G20" s="225"/>
    </row>
    <row r="21" spans="1:7" s="2" customFormat="1" ht="12" customHeight="1">
      <c r="A21" s="123"/>
      <c r="B21" s="124">
        <v>6</v>
      </c>
      <c r="C21" s="128" t="s">
        <v>150</v>
      </c>
      <c r="D21" s="225">
        <v>1356</v>
      </c>
      <c r="E21" s="225"/>
      <c r="F21" s="225"/>
      <c r="G21" s="225"/>
    </row>
    <row r="22" spans="1:7" s="2" customFormat="1" ht="12" customHeight="1" thickBot="1">
      <c r="A22" s="145"/>
      <c r="B22" s="146">
        <v>7</v>
      </c>
      <c r="C22" s="629" t="s">
        <v>152</v>
      </c>
      <c r="D22" s="227"/>
      <c r="E22" s="227"/>
      <c r="F22" s="227"/>
      <c r="G22" s="227"/>
    </row>
    <row r="23" spans="1:7" ht="12" customHeight="1" thickBot="1">
      <c r="A23" s="155">
        <v>4</v>
      </c>
      <c r="B23" s="156"/>
      <c r="C23" s="157" t="s">
        <v>79</v>
      </c>
      <c r="D23" s="228">
        <v>4223</v>
      </c>
      <c r="E23" s="228">
        <v>3539</v>
      </c>
      <c r="F23" s="228">
        <v>9</v>
      </c>
      <c r="G23" s="228">
        <v>9</v>
      </c>
    </row>
    <row r="24" spans="1:7" s="2" customFormat="1" ht="15" customHeight="1" thickBot="1">
      <c r="A24" s="131"/>
      <c r="B24" s="132"/>
      <c r="C24" s="188" t="s">
        <v>32</v>
      </c>
      <c r="D24" s="416">
        <f>D9+D14+D15+D23</f>
        <v>5681</v>
      </c>
      <c r="E24" s="416">
        <f>E9+E14+E15+E23</f>
        <v>3850</v>
      </c>
      <c r="F24" s="416">
        <f>F9+F14+F15+F23</f>
        <v>9</v>
      </c>
      <c r="G24" s="416">
        <f>G9+G14+G15+G23</f>
        <v>9</v>
      </c>
    </row>
    <row r="25" spans="1:7" s="2" customFormat="1" ht="12.75" customHeight="1" thickBot="1">
      <c r="A25" s="158"/>
      <c r="B25" s="159"/>
      <c r="C25" s="160"/>
      <c r="D25" s="229"/>
      <c r="E25" s="229"/>
      <c r="F25" s="229"/>
      <c r="G25" s="229"/>
    </row>
    <row r="26" spans="1:7" s="9" customFormat="1" ht="15" customHeight="1" thickBot="1">
      <c r="A26" s="151"/>
      <c r="B26" s="152"/>
      <c r="C26" s="136" t="s">
        <v>69</v>
      </c>
      <c r="D26" s="230"/>
      <c r="E26" s="230"/>
      <c r="F26" s="230"/>
      <c r="G26" s="230"/>
    </row>
    <row r="27" spans="1:7" s="8" customFormat="1" ht="12" customHeight="1" thickBot="1">
      <c r="A27" s="110">
        <v>5</v>
      </c>
      <c r="B27" s="111"/>
      <c r="C27" s="112" t="s">
        <v>505</v>
      </c>
      <c r="D27" s="415">
        <f>D28+SUM(D30:D37)+SUM(D39:D40)</f>
        <v>5681</v>
      </c>
      <c r="E27" s="415">
        <f>E28+SUM(E30:E37)+SUM(E39:E40)</f>
        <v>3850</v>
      </c>
      <c r="F27" s="415">
        <f>F28+SUM(F30:F37)+SUM(F39:F40)</f>
        <v>9</v>
      </c>
      <c r="G27" s="415">
        <f>G28+SUM(G30:G37)+SUM(G39:G40)</f>
        <v>9</v>
      </c>
    </row>
    <row r="28" spans="1:7" ht="12" customHeight="1">
      <c r="A28" s="113"/>
      <c r="B28" s="114">
        <v>1</v>
      </c>
      <c r="C28" s="40" t="s">
        <v>35</v>
      </c>
      <c r="D28" s="222">
        <v>1272</v>
      </c>
      <c r="E28" s="222">
        <v>729</v>
      </c>
      <c r="F28" s="222"/>
      <c r="G28" s="222"/>
    </row>
    <row r="29" spans="1:7" ht="12" customHeight="1">
      <c r="A29" s="113"/>
      <c r="B29" s="114"/>
      <c r="C29" s="207" t="s">
        <v>290</v>
      </c>
      <c r="D29" s="231"/>
      <c r="E29" s="231"/>
      <c r="F29" s="231"/>
      <c r="G29" s="231"/>
    </row>
    <row r="30" spans="1:7" ht="12" customHeight="1">
      <c r="A30" s="113"/>
      <c r="B30" s="114">
        <v>2</v>
      </c>
      <c r="C30" s="28" t="s">
        <v>36</v>
      </c>
      <c r="D30" s="222">
        <v>331</v>
      </c>
      <c r="E30" s="222">
        <v>198</v>
      </c>
      <c r="F30" s="222"/>
      <c r="G30" s="222"/>
    </row>
    <row r="31" spans="1:7" ht="12" customHeight="1">
      <c r="A31" s="123"/>
      <c r="B31" s="124">
        <v>3</v>
      </c>
      <c r="C31" s="28" t="s">
        <v>296</v>
      </c>
      <c r="D31" s="225">
        <v>867</v>
      </c>
      <c r="E31" s="225">
        <v>594</v>
      </c>
      <c r="F31" s="225"/>
      <c r="G31" s="225"/>
    </row>
    <row r="32" spans="1:7" ht="12" customHeight="1">
      <c r="A32" s="123"/>
      <c r="B32" s="124">
        <v>4</v>
      </c>
      <c r="C32" s="44" t="s">
        <v>164</v>
      </c>
      <c r="D32" s="225">
        <v>320</v>
      </c>
      <c r="E32" s="225">
        <v>173</v>
      </c>
      <c r="F32" s="225"/>
      <c r="G32" s="225"/>
    </row>
    <row r="33" spans="1:7" ht="12" customHeight="1">
      <c r="A33" s="123"/>
      <c r="B33" s="124">
        <v>5</v>
      </c>
      <c r="C33" s="67" t="s">
        <v>278</v>
      </c>
      <c r="D33" s="225"/>
      <c r="E33" s="225"/>
      <c r="F33" s="225"/>
      <c r="G33" s="225"/>
    </row>
    <row r="34" spans="1:7" ht="12" customHeight="1">
      <c r="A34" s="123"/>
      <c r="B34" s="124">
        <v>6</v>
      </c>
      <c r="C34" s="28" t="s">
        <v>233</v>
      </c>
      <c r="D34" s="225">
        <v>2891</v>
      </c>
      <c r="E34" s="225">
        <v>2156</v>
      </c>
      <c r="F34" s="225"/>
      <c r="G34" s="225"/>
    </row>
    <row r="35" spans="1:7" ht="12" customHeight="1">
      <c r="A35" s="123"/>
      <c r="B35" s="124">
        <v>7</v>
      </c>
      <c r="C35" s="83" t="s">
        <v>260</v>
      </c>
      <c r="D35" s="225"/>
      <c r="E35" s="225"/>
      <c r="F35" s="225">
        <v>9</v>
      </c>
      <c r="G35" s="225">
        <v>9</v>
      </c>
    </row>
    <row r="36" spans="1:7" s="8" customFormat="1" ht="12" customHeight="1">
      <c r="A36" s="113"/>
      <c r="B36" s="114">
        <v>8</v>
      </c>
      <c r="C36" s="28" t="s">
        <v>156</v>
      </c>
      <c r="D36" s="222"/>
      <c r="E36" s="222"/>
      <c r="F36" s="222"/>
      <c r="G36" s="222"/>
    </row>
    <row r="37" spans="1:7" s="8" customFormat="1" ht="12" customHeight="1">
      <c r="A37" s="126"/>
      <c r="B37" s="127">
        <v>9</v>
      </c>
      <c r="C37" s="28" t="s">
        <v>37</v>
      </c>
      <c r="D37" s="224"/>
      <c r="E37" s="224"/>
      <c r="F37" s="224"/>
      <c r="G37" s="224"/>
    </row>
    <row r="38" spans="1:7" s="8" customFormat="1" ht="12" customHeight="1">
      <c r="A38" s="126"/>
      <c r="B38" s="127"/>
      <c r="C38" s="210" t="s">
        <v>350</v>
      </c>
      <c r="D38" s="232"/>
      <c r="E38" s="232"/>
      <c r="F38" s="232"/>
      <c r="G38" s="232"/>
    </row>
    <row r="39" spans="1:7" ht="12" customHeight="1">
      <c r="A39" s="126"/>
      <c r="B39" s="127">
        <v>10</v>
      </c>
      <c r="C39" s="45" t="s">
        <v>248</v>
      </c>
      <c r="D39" s="224"/>
      <c r="E39" s="224"/>
      <c r="F39" s="224"/>
      <c r="G39" s="224"/>
    </row>
    <row r="40" spans="1:7" ht="12" customHeight="1" thickBot="1">
      <c r="A40" s="113"/>
      <c r="B40" s="114">
        <v>11</v>
      </c>
      <c r="C40" s="68" t="s">
        <v>253</v>
      </c>
      <c r="D40" s="222"/>
      <c r="E40" s="222"/>
      <c r="F40" s="222"/>
      <c r="G40" s="222"/>
    </row>
    <row r="41" spans="1:7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  <c r="E41" s="415"/>
      <c r="F41" s="415">
        <f>SUM(F42:F45)</f>
        <v>0</v>
      </c>
      <c r="G41" s="415">
        <f>SUM(G42:G45)</f>
        <v>0</v>
      </c>
    </row>
    <row r="42" spans="1:7" ht="12" customHeight="1">
      <c r="A42" s="113"/>
      <c r="B42" s="114">
        <v>1</v>
      </c>
      <c r="C42" s="84" t="s">
        <v>297</v>
      </c>
      <c r="D42" s="222"/>
      <c r="E42" s="222"/>
      <c r="F42" s="222"/>
      <c r="G42" s="222"/>
    </row>
    <row r="43" spans="1:7" ht="12" customHeight="1">
      <c r="A43" s="113"/>
      <c r="B43" s="114">
        <v>2</v>
      </c>
      <c r="C43" s="84" t="s">
        <v>298</v>
      </c>
      <c r="D43" s="222"/>
      <c r="E43" s="222"/>
      <c r="F43" s="222"/>
      <c r="G43" s="222"/>
    </row>
    <row r="44" spans="1:7" ht="12" customHeight="1">
      <c r="A44" s="113"/>
      <c r="B44" s="114">
        <v>3</v>
      </c>
      <c r="C44" s="84" t="s">
        <v>279</v>
      </c>
      <c r="D44" s="222"/>
      <c r="E44" s="222"/>
      <c r="F44" s="222"/>
      <c r="G44" s="222"/>
    </row>
    <row r="45" spans="1:7" ht="12" customHeight="1" thickBot="1">
      <c r="A45" s="113"/>
      <c r="B45" s="114">
        <v>4</v>
      </c>
      <c r="C45" s="84" t="s">
        <v>73</v>
      </c>
      <c r="D45" s="222"/>
      <c r="E45" s="222"/>
      <c r="F45" s="222"/>
      <c r="G45" s="222"/>
    </row>
    <row r="46" spans="1:7" ht="15" customHeight="1" thickBot="1">
      <c r="A46" s="131"/>
      <c r="B46" s="132"/>
      <c r="C46" s="188" t="s">
        <v>77</v>
      </c>
      <c r="D46" s="416">
        <f>D27+D41</f>
        <v>5681</v>
      </c>
      <c r="E46" s="416">
        <f>SUM(E28:E45)</f>
        <v>3850</v>
      </c>
      <c r="F46" s="416">
        <f>F27+F41</f>
        <v>9</v>
      </c>
      <c r="G46" s="416">
        <f>G27+G41</f>
        <v>9</v>
      </c>
    </row>
    <row r="47" ht="9.75" customHeight="1" thickBot="1"/>
    <row r="48" spans="1:5" ht="15" customHeight="1" thickBot="1">
      <c r="A48" s="161" t="s">
        <v>509</v>
      </c>
      <c r="B48" s="23"/>
      <c r="C48" s="162" t="s">
        <v>650</v>
      </c>
      <c r="D48" s="504">
        <v>1</v>
      </c>
      <c r="E48" s="726"/>
    </row>
    <row r="49" spans="1:5" ht="14.25" customHeight="1">
      <c r="A49" s="836" t="s">
        <v>304</v>
      </c>
      <c r="B49" s="836"/>
      <c r="C49" s="836"/>
      <c r="D49" s="836"/>
      <c r="E49" s="716"/>
    </row>
  </sheetData>
  <sheetProtection/>
  <mergeCells count="6">
    <mergeCell ref="C5:C6"/>
    <mergeCell ref="D5:D6"/>
    <mergeCell ref="A49:D49"/>
    <mergeCell ref="F5:F6"/>
    <mergeCell ref="G5:G6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">
      <selection activeCell="I24" sqref="I24"/>
    </sheetView>
  </sheetViews>
  <sheetFormatPr defaultColWidth="9.00390625" defaultRowHeight="12.75"/>
  <cols>
    <col min="1" max="1" width="8.00390625" style="3" customWidth="1"/>
    <col min="2" max="2" width="9.125" style="1" customWidth="1"/>
    <col min="3" max="3" width="43.50390625" style="1" customWidth="1"/>
    <col min="4" max="5" width="15.875" style="1" customWidth="1"/>
    <col min="6" max="7" width="13.00390625" style="1" customWidth="1"/>
    <col min="8" max="9" width="14.375" style="1" customWidth="1"/>
    <col min="10" max="16384" width="9.375" style="1" customWidth="1"/>
  </cols>
  <sheetData>
    <row r="1" spans="1:5" s="5" customFormat="1" ht="21" customHeight="1" thickBot="1">
      <c r="A1" s="11"/>
      <c r="B1" s="12"/>
      <c r="C1" s="12"/>
      <c r="D1" s="91" t="s">
        <v>708</v>
      </c>
      <c r="E1" s="91"/>
    </row>
    <row r="2" spans="1:5" s="6" customFormat="1" ht="15.75">
      <c r="A2" s="16" t="s">
        <v>45</v>
      </c>
      <c r="B2" s="17"/>
      <c r="C2" s="18" t="s">
        <v>620</v>
      </c>
      <c r="D2" s="706" t="s">
        <v>619</v>
      </c>
      <c r="E2" s="717"/>
    </row>
    <row r="3" spans="1:5" s="6" customFormat="1" ht="16.5" thickBot="1">
      <c r="A3" s="20" t="s">
        <v>48</v>
      </c>
      <c r="B3" s="21"/>
      <c r="C3" s="536" t="s">
        <v>82</v>
      </c>
      <c r="D3" s="22"/>
      <c r="E3" s="718"/>
    </row>
    <row r="4" spans="1:5" s="7" customFormat="1" ht="21" customHeight="1" thickBot="1">
      <c r="A4" s="106"/>
      <c r="B4" s="106"/>
      <c r="C4" s="106" t="s">
        <v>623</v>
      </c>
      <c r="D4" s="15"/>
      <c r="E4" s="15" t="s">
        <v>50</v>
      </c>
    </row>
    <row r="5" spans="1:9" ht="36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707</v>
      </c>
      <c r="F5" s="833" t="s">
        <v>53</v>
      </c>
      <c r="G5" s="833" t="s">
        <v>707</v>
      </c>
      <c r="H5" s="833" t="s">
        <v>53</v>
      </c>
      <c r="I5" s="833" t="s">
        <v>707</v>
      </c>
    </row>
    <row r="6" spans="1:9" ht="13.5" thickBot="1">
      <c r="A6" s="149" t="s">
        <v>54</v>
      </c>
      <c r="B6" s="150"/>
      <c r="C6" s="832"/>
      <c r="D6" s="834"/>
      <c r="E6" s="834"/>
      <c r="F6" s="834"/>
      <c r="G6" s="834"/>
      <c r="H6" s="834"/>
      <c r="I6" s="834"/>
    </row>
    <row r="7" spans="1:11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84" t="s">
        <v>697</v>
      </c>
      <c r="F7" s="184" t="s">
        <v>698</v>
      </c>
      <c r="G7" s="184" t="s">
        <v>699</v>
      </c>
      <c r="H7" s="184" t="s">
        <v>700</v>
      </c>
      <c r="I7" s="553" t="s">
        <v>701</v>
      </c>
      <c r="J7" s="732"/>
      <c r="K7" s="732"/>
    </row>
    <row r="8" spans="1:9" s="9" customFormat="1" ht="21.75" customHeight="1" thickBot="1">
      <c r="A8" s="151"/>
      <c r="B8" s="152"/>
      <c r="C8" s="136" t="s">
        <v>55</v>
      </c>
      <c r="D8" s="153" t="s">
        <v>621</v>
      </c>
      <c r="E8" s="153" t="s">
        <v>621</v>
      </c>
      <c r="F8" s="153" t="s">
        <v>622</v>
      </c>
      <c r="G8" s="153" t="s">
        <v>622</v>
      </c>
      <c r="H8" s="153" t="s">
        <v>624</v>
      </c>
      <c r="I8" s="153" t="s">
        <v>624</v>
      </c>
    </row>
    <row r="9" spans="1:9" s="8" customFormat="1" ht="12" customHeight="1" thickBot="1">
      <c r="A9" s="110">
        <v>1</v>
      </c>
      <c r="B9" s="111"/>
      <c r="C9" s="112" t="s">
        <v>56</v>
      </c>
      <c r="D9" s="414">
        <f aca="true" t="shared" si="0" ref="D9:I9">SUM(D10:D13)</f>
        <v>0</v>
      </c>
      <c r="E9" s="414">
        <f t="shared" si="0"/>
        <v>0</v>
      </c>
      <c r="F9" s="414">
        <f t="shared" si="0"/>
        <v>0</v>
      </c>
      <c r="G9" s="414">
        <f t="shared" si="0"/>
        <v>0</v>
      </c>
      <c r="H9" s="414">
        <f t="shared" si="0"/>
        <v>0</v>
      </c>
      <c r="I9" s="414">
        <f t="shared" si="0"/>
        <v>0</v>
      </c>
    </row>
    <row r="10" spans="1:9" ht="12" customHeight="1">
      <c r="A10" s="113"/>
      <c r="B10" s="114">
        <v>1</v>
      </c>
      <c r="C10" s="84" t="s">
        <v>333</v>
      </c>
      <c r="D10" s="222"/>
      <c r="E10" s="222"/>
      <c r="F10" s="222"/>
      <c r="G10" s="222"/>
      <c r="H10" s="222"/>
      <c r="I10" s="222"/>
    </row>
    <row r="11" spans="1:9" ht="12" customHeight="1">
      <c r="A11" s="113"/>
      <c r="B11" s="114">
        <v>2</v>
      </c>
      <c r="C11" s="84" t="s">
        <v>239</v>
      </c>
      <c r="D11" s="222"/>
      <c r="E11" s="222"/>
      <c r="F11" s="222"/>
      <c r="G11" s="222"/>
      <c r="H11" s="222"/>
      <c r="I11" s="222"/>
    </row>
    <row r="12" spans="1:9" ht="12" customHeight="1">
      <c r="A12" s="113"/>
      <c r="B12" s="114">
        <v>3</v>
      </c>
      <c r="C12" s="84" t="s">
        <v>240</v>
      </c>
      <c r="D12" s="222"/>
      <c r="E12" s="222"/>
      <c r="F12" s="222"/>
      <c r="G12" s="222"/>
      <c r="H12" s="222"/>
      <c r="I12" s="222"/>
    </row>
    <row r="13" spans="1:9" ht="12" customHeight="1" thickBot="1">
      <c r="A13" s="113"/>
      <c r="B13" s="114">
        <v>4</v>
      </c>
      <c r="C13" s="84" t="s">
        <v>241</v>
      </c>
      <c r="D13" s="222"/>
      <c r="E13" s="222"/>
      <c r="F13" s="222"/>
      <c r="G13" s="222"/>
      <c r="H13" s="222"/>
      <c r="I13" s="222"/>
    </row>
    <row r="14" spans="1:9" ht="12" customHeight="1" thickBot="1">
      <c r="A14" s="110">
        <v>2</v>
      </c>
      <c r="B14" s="132"/>
      <c r="C14" s="112" t="s">
        <v>61</v>
      </c>
      <c r="D14" s="223"/>
      <c r="E14" s="223"/>
      <c r="F14" s="223"/>
      <c r="G14" s="223"/>
      <c r="H14" s="223"/>
      <c r="I14" s="223"/>
    </row>
    <row r="15" spans="1:9" s="8" customFormat="1" ht="12" customHeight="1" thickBot="1">
      <c r="A15" s="110">
        <v>3</v>
      </c>
      <c r="B15" s="111"/>
      <c r="C15" s="112" t="s">
        <v>272</v>
      </c>
      <c r="D15" s="415">
        <f aca="true" t="shared" si="1" ref="D15:I15">SUM(D16:D22)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1:9" s="2" customFormat="1" ht="12" customHeight="1">
      <c r="A16" s="126"/>
      <c r="B16" s="127">
        <v>1</v>
      </c>
      <c r="C16" s="128" t="s">
        <v>273</v>
      </c>
      <c r="D16" s="224"/>
      <c r="E16" s="224"/>
      <c r="F16" s="224"/>
      <c r="G16" s="224"/>
      <c r="H16" s="224"/>
      <c r="I16" s="224"/>
    </row>
    <row r="17" spans="1:9" s="2" customFormat="1" ht="12" customHeight="1">
      <c r="A17" s="113"/>
      <c r="B17" s="114">
        <v>2</v>
      </c>
      <c r="C17" s="128" t="s">
        <v>274</v>
      </c>
      <c r="D17" s="222"/>
      <c r="E17" s="222"/>
      <c r="F17" s="222"/>
      <c r="G17" s="222"/>
      <c r="H17" s="222"/>
      <c r="I17" s="222"/>
    </row>
    <row r="18" spans="1:9" s="2" customFormat="1" ht="12" customHeight="1">
      <c r="A18" s="113"/>
      <c r="B18" s="114">
        <v>3</v>
      </c>
      <c r="C18" s="84" t="s">
        <v>334</v>
      </c>
      <c r="D18" s="222"/>
      <c r="E18" s="222"/>
      <c r="F18" s="222"/>
      <c r="G18" s="222"/>
      <c r="H18" s="222"/>
      <c r="I18" s="222"/>
    </row>
    <row r="19" spans="1:9" s="2" customFormat="1" ht="12" customHeight="1">
      <c r="A19" s="113"/>
      <c r="B19" s="114">
        <v>4</v>
      </c>
      <c r="C19" s="130" t="s">
        <v>275</v>
      </c>
      <c r="D19" s="222"/>
      <c r="E19" s="222"/>
      <c r="F19" s="222"/>
      <c r="G19" s="222"/>
      <c r="H19" s="222"/>
      <c r="I19" s="222"/>
    </row>
    <row r="20" spans="1:9" s="2" customFormat="1" ht="12" customHeight="1">
      <c r="A20" s="113"/>
      <c r="B20" s="114">
        <v>5</v>
      </c>
      <c r="C20" s="84" t="s">
        <v>276</v>
      </c>
      <c r="D20" s="222"/>
      <c r="E20" s="222"/>
      <c r="F20" s="222"/>
      <c r="G20" s="222"/>
      <c r="H20" s="222"/>
      <c r="I20" s="222"/>
    </row>
    <row r="21" spans="1:9" ht="12" customHeight="1">
      <c r="A21" s="144"/>
      <c r="B21" s="121">
        <v>6</v>
      </c>
      <c r="C21" s="86" t="s">
        <v>150</v>
      </c>
      <c r="D21" s="226"/>
      <c r="E21" s="226"/>
      <c r="F21" s="226"/>
      <c r="G21" s="226"/>
      <c r="H21" s="226"/>
      <c r="I21" s="226"/>
    </row>
    <row r="22" spans="1:9" ht="12" customHeight="1" thickBot="1">
      <c r="A22" s="145"/>
      <c r="B22" s="146">
        <v>7</v>
      </c>
      <c r="C22" s="87" t="s">
        <v>152</v>
      </c>
      <c r="D22" s="227"/>
      <c r="E22" s="227"/>
      <c r="F22" s="227"/>
      <c r="G22" s="227"/>
      <c r="H22" s="227"/>
      <c r="I22" s="227"/>
    </row>
    <row r="23" spans="1:9" ht="12" customHeight="1" thickBot="1">
      <c r="A23" s="155">
        <v>4</v>
      </c>
      <c r="B23" s="156"/>
      <c r="C23" s="157" t="s">
        <v>79</v>
      </c>
      <c r="D23" s="228">
        <v>360</v>
      </c>
      <c r="E23" s="228">
        <v>270</v>
      </c>
      <c r="F23" s="228">
        <v>202</v>
      </c>
      <c r="G23" s="228">
        <v>149</v>
      </c>
      <c r="H23" s="228">
        <v>49</v>
      </c>
      <c r="I23" s="228">
        <v>37</v>
      </c>
    </row>
    <row r="24" spans="1:9" s="2" customFormat="1" ht="15" customHeight="1" thickBot="1">
      <c r="A24" s="131"/>
      <c r="B24" s="132"/>
      <c r="C24" s="188" t="s">
        <v>32</v>
      </c>
      <c r="D24" s="416">
        <f aca="true" t="shared" si="2" ref="D24:I24">D9+D14+D15+D23</f>
        <v>360</v>
      </c>
      <c r="E24" s="416">
        <f t="shared" si="2"/>
        <v>270</v>
      </c>
      <c r="F24" s="416">
        <f t="shared" si="2"/>
        <v>202</v>
      </c>
      <c r="G24" s="416"/>
      <c r="H24" s="416">
        <f t="shared" si="2"/>
        <v>49</v>
      </c>
      <c r="I24" s="416">
        <f t="shared" si="2"/>
        <v>37</v>
      </c>
    </row>
    <row r="25" spans="1:9" s="2" customFormat="1" ht="12.75" customHeight="1" thickBot="1">
      <c r="A25" s="158"/>
      <c r="B25" s="159"/>
      <c r="C25" s="160"/>
      <c r="D25" s="229"/>
      <c r="E25" s="229"/>
      <c r="F25" s="229"/>
      <c r="G25" s="229"/>
      <c r="H25" s="229"/>
      <c r="I25" s="229"/>
    </row>
    <row r="26" spans="1:9" s="9" customFormat="1" ht="15" customHeight="1" thickBot="1">
      <c r="A26" s="151"/>
      <c r="B26" s="152"/>
      <c r="C26" s="136" t="s">
        <v>69</v>
      </c>
      <c r="D26" s="230"/>
      <c r="E26" s="230"/>
      <c r="F26" s="230"/>
      <c r="G26" s="230"/>
      <c r="H26" s="230"/>
      <c r="I26" s="230"/>
    </row>
    <row r="27" spans="1:9" s="8" customFormat="1" ht="12" customHeight="1" thickBot="1">
      <c r="A27" s="110">
        <v>5</v>
      </c>
      <c r="B27" s="111"/>
      <c r="C27" s="112" t="s">
        <v>505</v>
      </c>
      <c r="D27" s="415">
        <f aca="true" t="shared" si="3" ref="D27:I27">D28+SUM(D30:D37)+SUM(D39:D40)</f>
        <v>360</v>
      </c>
      <c r="E27" s="415">
        <f t="shared" si="3"/>
        <v>270</v>
      </c>
      <c r="F27" s="415">
        <f t="shared" si="3"/>
        <v>202</v>
      </c>
      <c r="G27" s="415">
        <f t="shared" si="3"/>
        <v>149</v>
      </c>
      <c r="H27" s="415">
        <f t="shared" si="3"/>
        <v>49</v>
      </c>
      <c r="I27" s="415">
        <f t="shared" si="3"/>
        <v>37</v>
      </c>
    </row>
    <row r="28" spans="1:9" ht="12" customHeight="1">
      <c r="A28" s="113"/>
      <c r="B28" s="114">
        <v>1</v>
      </c>
      <c r="C28" s="40" t="s">
        <v>35</v>
      </c>
      <c r="D28" s="222"/>
      <c r="E28" s="222"/>
      <c r="F28" s="222"/>
      <c r="G28" s="222"/>
      <c r="H28" s="222"/>
      <c r="I28" s="222"/>
    </row>
    <row r="29" spans="1:9" ht="12" customHeight="1">
      <c r="A29" s="113"/>
      <c r="B29" s="114"/>
      <c r="C29" s="207" t="s">
        <v>290</v>
      </c>
      <c r="D29" s="231"/>
      <c r="E29" s="231"/>
      <c r="F29" s="231"/>
      <c r="G29" s="231"/>
      <c r="H29" s="231"/>
      <c r="I29" s="231"/>
    </row>
    <row r="30" spans="1:9" ht="12" customHeight="1">
      <c r="A30" s="113"/>
      <c r="B30" s="114">
        <v>2</v>
      </c>
      <c r="C30" s="28" t="s">
        <v>36</v>
      </c>
      <c r="D30" s="222"/>
      <c r="E30" s="222"/>
      <c r="F30" s="222"/>
      <c r="G30" s="222"/>
      <c r="H30" s="222"/>
      <c r="I30" s="222"/>
    </row>
    <row r="31" spans="1:9" ht="12" customHeight="1">
      <c r="A31" s="123"/>
      <c r="B31" s="124">
        <v>3</v>
      </c>
      <c r="C31" s="28" t="s">
        <v>296</v>
      </c>
      <c r="D31" s="225"/>
      <c r="E31" s="225"/>
      <c r="F31" s="225"/>
      <c r="G31" s="225"/>
      <c r="H31" s="225"/>
      <c r="I31" s="225"/>
    </row>
    <row r="32" spans="1:9" ht="12" customHeight="1">
      <c r="A32" s="123"/>
      <c r="B32" s="124">
        <v>4</v>
      </c>
      <c r="C32" s="44" t="s">
        <v>164</v>
      </c>
      <c r="D32" s="225"/>
      <c r="E32" s="225"/>
      <c r="F32" s="225"/>
      <c r="G32" s="225"/>
      <c r="H32" s="225"/>
      <c r="I32" s="225"/>
    </row>
    <row r="33" spans="1:9" ht="12" customHeight="1">
      <c r="A33" s="123"/>
      <c r="B33" s="124">
        <v>5</v>
      </c>
      <c r="C33" s="67" t="s">
        <v>278</v>
      </c>
      <c r="D33" s="225"/>
      <c r="E33" s="225"/>
      <c r="F33" s="225"/>
      <c r="G33" s="225"/>
      <c r="H33" s="225"/>
      <c r="I33" s="225"/>
    </row>
    <row r="34" spans="1:9" ht="12" customHeight="1">
      <c r="A34" s="123"/>
      <c r="B34" s="124">
        <v>6</v>
      </c>
      <c r="C34" s="28" t="s">
        <v>233</v>
      </c>
      <c r="D34" s="225"/>
      <c r="E34" s="225"/>
      <c r="F34" s="225">
        <v>202</v>
      </c>
      <c r="G34" s="225">
        <v>149</v>
      </c>
      <c r="H34" s="225">
        <v>49</v>
      </c>
      <c r="I34" s="225">
        <v>37</v>
      </c>
    </row>
    <row r="35" spans="1:9" ht="12" customHeight="1">
      <c r="A35" s="123"/>
      <c r="B35" s="124">
        <v>7</v>
      </c>
      <c r="C35" s="83" t="s">
        <v>260</v>
      </c>
      <c r="D35" s="225">
        <v>360</v>
      </c>
      <c r="E35" s="225">
        <v>270</v>
      </c>
      <c r="F35" s="225"/>
      <c r="G35" s="225"/>
      <c r="H35" s="225"/>
      <c r="I35" s="225"/>
    </row>
    <row r="36" spans="1:9" s="8" customFormat="1" ht="12" customHeight="1">
      <c r="A36" s="113"/>
      <c r="B36" s="114">
        <v>8</v>
      </c>
      <c r="C36" s="28" t="s">
        <v>156</v>
      </c>
      <c r="D36" s="222"/>
      <c r="E36" s="222"/>
      <c r="F36" s="222"/>
      <c r="G36" s="222"/>
      <c r="H36" s="222"/>
      <c r="I36" s="222"/>
    </row>
    <row r="37" spans="1:9" s="8" customFormat="1" ht="12" customHeight="1">
      <c r="A37" s="126"/>
      <c r="B37" s="127">
        <v>9</v>
      </c>
      <c r="C37" s="28" t="s">
        <v>37</v>
      </c>
      <c r="D37" s="224"/>
      <c r="E37" s="224"/>
      <c r="F37" s="224"/>
      <c r="G37" s="224"/>
      <c r="H37" s="224"/>
      <c r="I37" s="224"/>
    </row>
    <row r="38" spans="1:9" s="8" customFormat="1" ht="12" customHeight="1">
      <c r="A38" s="126"/>
      <c r="B38" s="127"/>
      <c r="C38" s="210" t="s">
        <v>350</v>
      </c>
      <c r="D38" s="232"/>
      <c r="E38" s="232"/>
      <c r="F38" s="232"/>
      <c r="G38" s="232"/>
      <c r="H38" s="232"/>
      <c r="I38" s="232"/>
    </row>
    <row r="39" spans="1:9" ht="12" customHeight="1">
      <c r="A39" s="126"/>
      <c r="B39" s="127">
        <v>10</v>
      </c>
      <c r="C39" s="45" t="s">
        <v>248</v>
      </c>
      <c r="D39" s="224"/>
      <c r="E39" s="224"/>
      <c r="F39" s="224"/>
      <c r="G39" s="224"/>
      <c r="H39" s="224"/>
      <c r="I39" s="224"/>
    </row>
    <row r="40" spans="1:9" ht="12" customHeight="1" thickBot="1">
      <c r="A40" s="113"/>
      <c r="B40" s="114">
        <v>11</v>
      </c>
      <c r="C40" s="68" t="s">
        <v>253</v>
      </c>
      <c r="D40" s="222"/>
      <c r="E40" s="222"/>
      <c r="F40" s="222"/>
      <c r="G40" s="222"/>
      <c r="H40" s="222"/>
      <c r="I40" s="222"/>
    </row>
    <row r="41" spans="1:9" s="8" customFormat="1" ht="12" customHeight="1" thickBot="1">
      <c r="A41" s="110">
        <v>6</v>
      </c>
      <c r="B41" s="111"/>
      <c r="C41" s="112" t="s">
        <v>72</v>
      </c>
      <c r="D41" s="415">
        <f aca="true" t="shared" si="4" ref="D41:I41">SUM(D42:D45)</f>
        <v>0</v>
      </c>
      <c r="E41" s="415">
        <f t="shared" si="4"/>
        <v>0</v>
      </c>
      <c r="F41" s="415">
        <f t="shared" si="4"/>
        <v>0</v>
      </c>
      <c r="G41" s="415">
        <f t="shared" si="4"/>
        <v>0</v>
      </c>
      <c r="H41" s="415">
        <f t="shared" si="4"/>
        <v>0</v>
      </c>
      <c r="I41" s="415">
        <f t="shared" si="4"/>
        <v>0</v>
      </c>
    </row>
    <row r="42" spans="1:9" ht="12" customHeight="1">
      <c r="A42" s="113"/>
      <c r="B42" s="114">
        <v>1</v>
      </c>
      <c r="C42" s="84" t="s">
        <v>297</v>
      </c>
      <c r="D42" s="222"/>
      <c r="E42" s="222"/>
      <c r="F42" s="222"/>
      <c r="G42" s="222"/>
      <c r="H42" s="222"/>
      <c r="I42" s="222"/>
    </row>
    <row r="43" spans="1:9" ht="12" customHeight="1">
      <c r="A43" s="113"/>
      <c r="B43" s="114">
        <v>2</v>
      </c>
      <c r="C43" s="84" t="s">
        <v>298</v>
      </c>
      <c r="D43" s="222"/>
      <c r="E43" s="222"/>
      <c r="F43" s="222"/>
      <c r="G43" s="222"/>
      <c r="H43" s="222"/>
      <c r="I43" s="222"/>
    </row>
    <row r="44" spans="1:9" ht="12" customHeight="1">
      <c r="A44" s="113"/>
      <c r="B44" s="114">
        <v>3</v>
      </c>
      <c r="C44" s="84" t="s">
        <v>279</v>
      </c>
      <c r="D44" s="222"/>
      <c r="E44" s="222"/>
      <c r="F44" s="222"/>
      <c r="G44" s="222"/>
      <c r="H44" s="222"/>
      <c r="I44" s="222"/>
    </row>
    <row r="45" spans="1:9" ht="12" customHeight="1" thickBot="1">
      <c r="A45" s="113"/>
      <c r="B45" s="114">
        <v>4</v>
      </c>
      <c r="C45" s="84" t="s">
        <v>73</v>
      </c>
      <c r="D45" s="222"/>
      <c r="E45" s="222"/>
      <c r="F45" s="222"/>
      <c r="G45" s="222"/>
      <c r="H45" s="222"/>
      <c r="I45" s="222"/>
    </row>
    <row r="46" spans="1:9" ht="15" customHeight="1" thickBot="1">
      <c r="A46" s="131"/>
      <c r="B46" s="132"/>
      <c r="C46" s="188" t="s">
        <v>77</v>
      </c>
      <c r="D46" s="416">
        <f aca="true" t="shared" si="5" ref="D46:I46">D27+D41</f>
        <v>360</v>
      </c>
      <c r="E46" s="416">
        <f t="shared" si="5"/>
        <v>270</v>
      </c>
      <c r="F46" s="416">
        <f t="shared" si="5"/>
        <v>202</v>
      </c>
      <c r="G46" s="416">
        <f t="shared" si="5"/>
        <v>149</v>
      </c>
      <c r="H46" s="416">
        <f t="shared" si="5"/>
        <v>49</v>
      </c>
      <c r="I46" s="416">
        <f t="shared" si="5"/>
        <v>37</v>
      </c>
    </row>
    <row r="47" ht="9.75" customHeight="1" thickBot="1"/>
    <row r="48" spans="1:5" ht="15" customHeight="1" thickBot="1">
      <c r="A48" s="161" t="s">
        <v>509</v>
      </c>
      <c r="B48" s="23"/>
      <c r="C48" s="162"/>
      <c r="D48" s="504"/>
      <c r="E48" s="504"/>
    </row>
    <row r="49" spans="1:5" ht="14.25" customHeight="1">
      <c r="A49" s="836" t="s">
        <v>304</v>
      </c>
      <c r="B49" s="836"/>
      <c r="C49" s="836"/>
      <c r="D49" s="836"/>
      <c r="E49" s="716"/>
    </row>
  </sheetData>
  <sheetProtection/>
  <mergeCells count="8">
    <mergeCell ref="A49:D49"/>
    <mergeCell ref="F5:F6"/>
    <mergeCell ref="E5:E6"/>
    <mergeCell ref="G5:G6"/>
    <mergeCell ref="I5:I6"/>
    <mergeCell ref="H5:H6"/>
    <mergeCell ref="C5:C6"/>
    <mergeCell ref="D5:D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="120" zoomScaleNormal="120" workbookViewId="0" topLeftCell="A75">
      <selection activeCell="D55" sqref="D55"/>
    </sheetView>
  </sheetViews>
  <sheetFormatPr defaultColWidth="9.00390625" defaultRowHeight="12.75"/>
  <cols>
    <col min="1" max="1" width="5.625" style="235" customWidth="1"/>
    <col min="2" max="2" width="39.375" style="235" customWidth="1"/>
    <col min="3" max="3" width="14.00390625" style="235" customWidth="1"/>
    <col min="4" max="4" width="13.375" style="235" customWidth="1"/>
    <col min="5" max="5" width="14.125" style="235" customWidth="1"/>
    <col min="6" max="16384" width="9.375" style="235" customWidth="1"/>
  </cols>
  <sheetData>
    <row r="1" spans="1:5" ht="15.75" customHeight="1">
      <c r="A1" s="234" t="s">
        <v>0</v>
      </c>
      <c r="B1" s="234"/>
      <c r="C1" s="234"/>
      <c r="D1" s="234"/>
      <c r="E1" s="234"/>
    </row>
    <row r="2" spans="1:4" ht="15.75" customHeight="1" thickBot="1">
      <c r="A2" s="783" t="s">
        <v>392</v>
      </c>
      <c r="B2" s="783"/>
      <c r="D2" s="777"/>
    </row>
    <row r="3" spans="1:5" ht="37.5" customHeight="1" thickBot="1">
      <c r="A3" s="93" t="s">
        <v>107</v>
      </c>
      <c r="B3" s="94" t="s">
        <v>2</v>
      </c>
      <c r="C3" s="94" t="s">
        <v>733</v>
      </c>
      <c r="D3" s="236" t="s">
        <v>734</v>
      </c>
      <c r="E3" s="236" t="s">
        <v>735</v>
      </c>
    </row>
    <row r="4" spans="1:5" s="237" customFormat="1" ht="12" customHeight="1" thickBot="1">
      <c r="A4" s="182" t="s">
        <v>693</v>
      </c>
      <c r="B4" s="183" t="s">
        <v>694</v>
      </c>
      <c r="C4" s="183" t="s">
        <v>696</v>
      </c>
      <c r="D4" s="184" t="s">
        <v>699</v>
      </c>
      <c r="E4" s="184" t="s">
        <v>700</v>
      </c>
    </row>
    <row r="5" spans="1:5" s="10" customFormat="1" ht="12" customHeight="1" thickBot="1">
      <c r="A5" s="75" t="s">
        <v>3</v>
      </c>
      <c r="B5" s="76" t="s">
        <v>207</v>
      </c>
      <c r="C5" s="238">
        <f>C6+C7</f>
        <v>10893</v>
      </c>
      <c r="D5" s="239">
        <f>SUM(D6:D7)</f>
        <v>10537</v>
      </c>
      <c r="E5" s="239">
        <f>SUM(E6:E7)</f>
        <v>9498</v>
      </c>
    </row>
    <row r="6" spans="1:5" s="10" customFormat="1" ht="12" customHeight="1" thickBot="1">
      <c r="A6" s="71" t="s">
        <v>4</v>
      </c>
      <c r="B6" s="72" t="s">
        <v>291</v>
      </c>
      <c r="C6" s="73">
        <v>366</v>
      </c>
      <c r="D6" s="74">
        <v>407</v>
      </c>
      <c r="E6" s="766">
        <v>300</v>
      </c>
    </row>
    <row r="7" spans="1:5" s="10" customFormat="1" ht="12" customHeight="1" thickBot="1">
      <c r="A7" s="71" t="s">
        <v>5</v>
      </c>
      <c r="B7" s="72" t="s">
        <v>396</v>
      </c>
      <c r="C7" s="240">
        <f>SUM(C8:C11)</f>
        <v>10527</v>
      </c>
      <c r="D7" s="241">
        <f>SUM(D8:D11)</f>
        <v>10130</v>
      </c>
      <c r="E7" s="241">
        <f>SUM(E8:E11)</f>
        <v>9198</v>
      </c>
    </row>
    <row r="8" spans="1:5" s="10" customFormat="1" ht="12" customHeight="1">
      <c r="A8" s="46" t="s">
        <v>185</v>
      </c>
      <c r="B8" s="27" t="s">
        <v>149</v>
      </c>
      <c r="C8" s="55"/>
      <c r="D8" s="56"/>
      <c r="E8" s="767"/>
    </row>
    <row r="9" spans="1:5" s="10" customFormat="1" ht="12" customHeight="1">
      <c r="A9" s="47" t="s">
        <v>186</v>
      </c>
      <c r="B9" s="28" t="s">
        <v>292</v>
      </c>
      <c r="C9" s="29">
        <v>1436</v>
      </c>
      <c r="D9" s="57">
        <v>1810</v>
      </c>
      <c r="E9" s="768">
        <v>1610</v>
      </c>
    </row>
    <row r="10" spans="1:5" s="10" customFormat="1" ht="12" customHeight="1">
      <c r="A10" s="47" t="s">
        <v>187</v>
      </c>
      <c r="B10" s="28" t="s">
        <v>293</v>
      </c>
      <c r="C10" s="29">
        <v>8610</v>
      </c>
      <c r="D10" s="57">
        <v>8122</v>
      </c>
      <c r="E10" s="768">
        <v>7408</v>
      </c>
    </row>
    <row r="11" spans="1:5" s="10" customFormat="1" ht="12" customHeight="1" thickBot="1">
      <c r="A11" s="48" t="s">
        <v>188</v>
      </c>
      <c r="B11" s="32" t="s">
        <v>60</v>
      </c>
      <c r="C11" s="58">
        <v>481</v>
      </c>
      <c r="D11" s="59">
        <v>198</v>
      </c>
      <c r="E11" s="769">
        <v>180</v>
      </c>
    </row>
    <row r="12" spans="1:5" s="10" customFormat="1" ht="12" customHeight="1" thickBot="1">
      <c r="A12" s="71" t="s">
        <v>6</v>
      </c>
      <c r="B12" s="72" t="s">
        <v>397</v>
      </c>
      <c r="C12" s="240">
        <f>C13+C14+C15+C16+C17+C18+C19</f>
        <v>9648</v>
      </c>
      <c r="D12" s="240">
        <f>D13+D14+D15+D16+D17+D18+D19</f>
        <v>10889</v>
      </c>
      <c r="E12" s="241">
        <f>E13+E14+E15+E16+E17+E18+E19</f>
        <v>8834</v>
      </c>
    </row>
    <row r="13" spans="1:5" s="10" customFormat="1" ht="12" customHeight="1">
      <c r="A13" s="49" t="s">
        <v>189</v>
      </c>
      <c r="B13" s="33" t="s">
        <v>294</v>
      </c>
      <c r="C13" s="60">
        <v>5866</v>
      </c>
      <c r="D13" s="61">
        <v>6709</v>
      </c>
      <c r="E13" s="770">
        <v>7163</v>
      </c>
    </row>
    <row r="14" spans="1:5" s="10" customFormat="1" ht="12" customHeight="1">
      <c r="A14" s="47" t="s">
        <v>190</v>
      </c>
      <c r="B14" s="28" t="s">
        <v>354</v>
      </c>
      <c r="C14" s="29">
        <v>257</v>
      </c>
      <c r="D14" s="57">
        <v>148</v>
      </c>
      <c r="E14" s="768"/>
    </row>
    <row r="15" spans="1:5" s="10" customFormat="1" ht="12" customHeight="1">
      <c r="A15" s="47" t="s">
        <v>191</v>
      </c>
      <c r="B15" s="28" t="s">
        <v>197</v>
      </c>
      <c r="C15" s="29"/>
      <c r="D15" s="57"/>
      <c r="E15" s="768"/>
    </row>
    <row r="16" spans="1:5" s="10" customFormat="1" ht="12" customHeight="1">
      <c r="A16" s="50" t="s">
        <v>265</v>
      </c>
      <c r="B16" s="28" t="s">
        <v>295</v>
      </c>
      <c r="C16" s="62">
        <v>1633</v>
      </c>
      <c r="D16" s="63">
        <v>1421</v>
      </c>
      <c r="E16" s="768">
        <v>1671</v>
      </c>
    </row>
    <row r="17" spans="1:5" s="10" customFormat="1" ht="12" customHeight="1">
      <c r="A17" s="50" t="s">
        <v>266</v>
      </c>
      <c r="B17" s="28" t="s">
        <v>198</v>
      </c>
      <c r="C17" s="62"/>
      <c r="D17" s="63">
        <v>51</v>
      </c>
      <c r="E17" s="768"/>
    </row>
    <row r="18" spans="1:5" s="10" customFormat="1" ht="12" customHeight="1">
      <c r="A18" s="47" t="s">
        <v>267</v>
      </c>
      <c r="B18" s="28" t="s">
        <v>153</v>
      </c>
      <c r="C18" s="29">
        <v>1892</v>
      </c>
      <c r="D18" s="57">
        <v>2560</v>
      </c>
      <c r="E18" s="768"/>
    </row>
    <row r="19" spans="1:5" s="10" customFormat="1" ht="12" customHeight="1">
      <c r="A19" s="47" t="s">
        <v>268</v>
      </c>
      <c r="B19" s="39" t="s">
        <v>353</v>
      </c>
      <c r="C19" s="242">
        <f>C20+C21+C22</f>
        <v>0</v>
      </c>
      <c r="D19" s="243"/>
      <c r="E19" s="768"/>
    </row>
    <row r="20" spans="1:5" s="10" customFormat="1" ht="12" customHeight="1">
      <c r="A20" s="47" t="s">
        <v>269</v>
      </c>
      <c r="B20" s="81" t="s">
        <v>232</v>
      </c>
      <c r="C20" s="213"/>
      <c r="D20" s="214"/>
      <c r="E20" s="768"/>
    </row>
    <row r="21" spans="1:5" s="10" customFormat="1" ht="12" customHeight="1">
      <c r="A21" s="47" t="s">
        <v>270</v>
      </c>
      <c r="B21" s="81" t="s">
        <v>355</v>
      </c>
      <c r="C21" s="213"/>
      <c r="D21" s="214"/>
      <c r="E21" s="768"/>
    </row>
    <row r="22" spans="1:5" s="10" customFormat="1" ht="12" customHeight="1" thickBot="1">
      <c r="A22" s="50" t="s">
        <v>271</v>
      </c>
      <c r="B22" s="82" t="s">
        <v>356</v>
      </c>
      <c r="C22" s="485"/>
      <c r="D22" s="486"/>
      <c r="E22" s="769"/>
    </row>
    <row r="23" spans="1:5" s="10" customFormat="1" ht="12" customHeight="1" thickBot="1">
      <c r="A23" s="71" t="s">
        <v>7</v>
      </c>
      <c r="B23" s="72" t="s">
        <v>398</v>
      </c>
      <c r="C23" s="240">
        <f>SUM(C24:C26)</f>
        <v>2458</v>
      </c>
      <c r="D23" s="241">
        <f>SUM(D24:D26)</f>
        <v>4054</v>
      </c>
      <c r="E23" s="766"/>
    </row>
    <row r="24" spans="1:5" s="10" customFormat="1" ht="12" customHeight="1">
      <c r="A24" s="49" t="s">
        <v>192</v>
      </c>
      <c r="B24" s="33" t="s">
        <v>146</v>
      </c>
      <c r="C24" s="60">
        <v>1014</v>
      </c>
      <c r="D24" s="61">
        <v>230</v>
      </c>
      <c r="E24" s="767"/>
    </row>
    <row r="25" spans="1:5" s="10" customFormat="1" ht="12" customHeight="1">
      <c r="A25" s="46" t="s">
        <v>193</v>
      </c>
      <c r="B25" s="28" t="s">
        <v>300</v>
      </c>
      <c r="C25" s="55">
        <v>1444</v>
      </c>
      <c r="D25" s="56">
        <v>3775</v>
      </c>
      <c r="E25" s="768"/>
    </row>
    <row r="26" spans="1:5" s="10" customFormat="1" ht="12" customHeight="1" thickBot="1">
      <c r="A26" s="50" t="s">
        <v>194</v>
      </c>
      <c r="B26" s="36" t="s">
        <v>407</v>
      </c>
      <c r="C26" s="62"/>
      <c r="D26" s="63">
        <v>49</v>
      </c>
      <c r="E26" s="771"/>
    </row>
    <row r="27" spans="1:5" s="10" customFormat="1" ht="12" customHeight="1" thickBot="1">
      <c r="A27" s="71" t="s">
        <v>8</v>
      </c>
      <c r="B27" s="72" t="s">
        <v>399</v>
      </c>
      <c r="C27" s="240">
        <f>C28+C33+C38+C39</f>
        <v>4164</v>
      </c>
      <c r="D27" s="240">
        <f>D28+D33+D38+D39</f>
        <v>3405</v>
      </c>
      <c r="E27" s="241">
        <f>E28+E33+E38+E39</f>
        <v>9503</v>
      </c>
    </row>
    <row r="28" spans="1:5" s="10" customFormat="1" ht="12" customHeight="1">
      <c r="A28" s="49" t="s">
        <v>195</v>
      </c>
      <c r="B28" s="92" t="s">
        <v>301</v>
      </c>
      <c r="C28" s="244">
        <f>C29+C30+C31+C32</f>
        <v>4091</v>
      </c>
      <c r="D28" s="245">
        <f>SUM(D29:D32)</f>
        <v>2527</v>
      </c>
      <c r="E28" s="245">
        <f>SUM(E29:E32)</f>
        <v>1531</v>
      </c>
    </row>
    <row r="29" spans="1:5" s="10" customFormat="1" ht="12" customHeight="1">
      <c r="A29" s="47" t="s">
        <v>200</v>
      </c>
      <c r="B29" s="81" t="s">
        <v>576</v>
      </c>
      <c r="C29" s="213">
        <v>1051</v>
      </c>
      <c r="D29" s="214">
        <v>399</v>
      </c>
      <c r="E29" s="768"/>
    </row>
    <row r="30" spans="1:5" s="10" customFormat="1" ht="12" customHeight="1">
      <c r="A30" s="47" t="s">
        <v>201</v>
      </c>
      <c r="B30" s="81" t="s">
        <v>402</v>
      </c>
      <c r="C30" s="213"/>
      <c r="D30" s="214"/>
      <c r="E30" s="768"/>
    </row>
    <row r="31" spans="1:5" s="10" customFormat="1" ht="12" customHeight="1">
      <c r="A31" s="47" t="s">
        <v>202</v>
      </c>
      <c r="B31" s="81" t="s">
        <v>204</v>
      </c>
      <c r="C31" s="213"/>
      <c r="D31" s="214">
        <v>719</v>
      </c>
      <c r="E31" s="768">
        <v>780</v>
      </c>
    </row>
    <row r="32" spans="1:5" s="10" customFormat="1" ht="12" customHeight="1">
      <c r="A32" s="50" t="s">
        <v>203</v>
      </c>
      <c r="B32" s="82" t="s">
        <v>237</v>
      </c>
      <c r="C32" s="485">
        <v>3040</v>
      </c>
      <c r="D32" s="486">
        <v>1409</v>
      </c>
      <c r="E32" s="768">
        <v>751</v>
      </c>
    </row>
    <row r="33" spans="1:5" s="10" customFormat="1" ht="12" customHeight="1">
      <c r="A33" s="47" t="s">
        <v>196</v>
      </c>
      <c r="B33" s="39" t="s">
        <v>302</v>
      </c>
      <c r="C33" s="242">
        <f>C34+C35+C36+C37</f>
        <v>0</v>
      </c>
      <c r="D33" s="242">
        <f>D34+D35+D36+D37</f>
        <v>0</v>
      </c>
      <c r="E33" s="242">
        <f>E34+E35+E36+E37</f>
        <v>7972</v>
      </c>
    </row>
    <row r="34" spans="1:5" s="10" customFormat="1" ht="12" customHeight="1">
      <c r="A34" s="47" t="s">
        <v>208</v>
      </c>
      <c r="B34" s="81" t="s">
        <v>199</v>
      </c>
      <c r="C34" s="213"/>
      <c r="D34" s="214"/>
      <c r="E34" s="768"/>
    </row>
    <row r="35" spans="1:5" s="10" customFormat="1" ht="12" customHeight="1">
      <c r="A35" s="47" t="s">
        <v>209</v>
      </c>
      <c r="B35" s="81" t="s">
        <v>402</v>
      </c>
      <c r="C35" s="213"/>
      <c r="D35" s="214"/>
      <c r="E35" s="768">
        <v>7972</v>
      </c>
    </row>
    <row r="36" spans="1:5" s="10" customFormat="1" ht="12" customHeight="1">
      <c r="A36" s="47" t="s">
        <v>210</v>
      </c>
      <c r="B36" s="81" t="s">
        <v>204</v>
      </c>
      <c r="C36" s="213"/>
      <c r="D36" s="214"/>
      <c r="E36" s="768"/>
    </row>
    <row r="37" spans="1:5" s="10" customFormat="1" ht="12" customHeight="1">
      <c r="A37" s="50" t="s">
        <v>211</v>
      </c>
      <c r="B37" s="82" t="s">
        <v>237</v>
      </c>
      <c r="C37" s="485"/>
      <c r="D37" s="486"/>
      <c r="E37" s="768"/>
    </row>
    <row r="38" spans="1:5" s="10" customFormat="1" ht="12" customHeight="1">
      <c r="A38" s="47" t="s">
        <v>236</v>
      </c>
      <c r="B38" s="39" t="s">
        <v>303</v>
      </c>
      <c r="C38" s="64">
        <v>73</v>
      </c>
      <c r="D38" s="65">
        <v>78</v>
      </c>
      <c r="E38" s="768"/>
    </row>
    <row r="39" spans="1:5" s="10" customFormat="1" ht="12" customHeight="1" thickBot="1">
      <c r="A39" s="46" t="s">
        <v>238</v>
      </c>
      <c r="B39" s="77" t="s">
        <v>352</v>
      </c>
      <c r="C39" s="79"/>
      <c r="D39" s="80">
        <v>800</v>
      </c>
      <c r="E39" s="769"/>
    </row>
    <row r="40" spans="1:5" s="10" customFormat="1" ht="21.75" customHeight="1" thickBot="1">
      <c r="A40" s="71" t="s">
        <v>9</v>
      </c>
      <c r="B40" s="72" t="s">
        <v>409</v>
      </c>
      <c r="C40" s="267">
        <f>C41+C42</f>
        <v>0</v>
      </c>
      <c r="D40" s="267">
        <f>D41+D42</f>
        <v>59</v>
      </c>
      <c r="E40" s="766"/>
    </row>
    <row r="41" spans="1:5" s="10" customFormat="1" ht="12" customHeight="1">
      <c r="A41" s="51" t="s">
        <v>205</v>
      </c>
      <c r="B41" s="40" t="s">
        <v>408</v>
      </c>
      <c r="C41" s="41"/>
      <c r="D41" s="66"/>
      <c r="E41" s="767"/>
    </row>
    <row r="42" spans="1:5" s="10" customFormat="1" ht="12" customHeight="1" thickBot="1">
      <c r="A42" s="50" t="s">
        <v>206</v>
      </c>
      <c r="B42" s="27" t="s">
        <v>410</v>
      </c>
      <c r="C42" s="62"/>
      <c r="D42" s="63">
        <v>59</v>
      </c>
      <c r="E42" s="771"/>
    </row>
    <row r="43" spans="1:5" s="10" customFormat="1" ht="12" customHeight="1" thickBot="1">
      <c r="A43" s="71" t="s">
        <v>10</v>
      </c>
      <c r="B43" s="78" t="s">
        <v>411</v>
      </c>
      <c r="C43" s="247">
        <f>C5+C12+C23+C27+C40</f>
        <v>27163</v>
      </c>
      <c r="D43" s="248">
        <f>D5+D12+D23+D27+D40</f>
        <v>28944</v>
      </c>
      <c r="E43" s="248">
        <f>E5+E12+E23+E27+E40</f>
        <v>27835</v>
      </c>
    </row>
    <row r="44" spans="1:5" s="10" customFormat="1" ht="12" customHeight="1" thickBot="1">
      <c r="A44" s="537" t="s">
        <v>11</v>
      </c>
      <c r="B44" s="539" t="s">
        <v>577</v>
      </c>
      <c r="C44" s="41">
        <v>1881</v>
      </c>
      <c r="D44" s="66">
        <v>1010</v>
      </c>
      <c r="E44" s="770">
        <v>769</v>
      </c>
    </row>
    <row r="45" spans="1:5" s="10" customFormat="1" ht="12" customHeight="1" thickBot="1">
      <c r="A45" s="537" t="s">
        <v>12</v>
      </c>
      <c r="B45" s="539" t="s">
        <v>578</v>
      </c>
      <c r="C45" s="62">
        <v>4662</v>
      </c>
      <c r="D45" s="63">
        <v>6009</v>
      </c>
      <c r="E45" s="769">
        <v>3994</v>
      </c>
    </row>
    <row r="46" spans="1:5" s="10" customFormat="1" ht="12" customHeight="1" thickBot="1">
      <c r="A46" s="537" t="s">
        <v>13</v>
      </c>
      <c r="B46" s="539" t="s">
        <v>412</v>
      </c>
      <c r="C46" s="247">
        <f>C47+C48+C49+C52</f>
        <v>-895</v>
      </c>
      <c r="D46" s="248">
        <f>SUM(D47:D52)</f>
        <v>5677</v>
      </c>
      <c r="E46" s="248">
        <f>SUM(E47:E52)</f>
        <v>1251</v>
      </c>
    </row>
    <row r="47" spans="1:5" s="10" customFormat="1" ht="12" customHeight="1">
      <c r="A47" s="51" t="s">
        <v>371</v>
      </c>
      <c r="B47" s="540" t="s">
        <v>413</v>
      </c>
      <c r="C47" s="215"/>
      <c r="D47" s="216">
        <v>5677</v>
      </c>
      <c r="E47" s="770">
        <v>1251</v>
      </c>
    </row>
    <row r="48" spans="1:5" s="10" customFormat="1" ht="12" customHeight="1">
      <c r="A48" s="49" t="s">
        <v>372</v>
      </c>
      <c r="B48" s="540" t="s">
        <v>414</v>
      </c>
      <c r="C48" s="213"/>
      <c r="D48" s="214"/>
      <c r="E48" s="772"/>
    </row>
    <row r="49" spans="1:5" s="10" customFormat="1" ht="12" customHeight="1">
      <c r="A49" s="46" t="s">
        <v>373</v>
      </c>
      <c r="B49" s="82" t="s">
        <v>415</v>
      </c>
      <c r="C49" s="55"/>
      <c r="D49" s="56"/>
      <c r="E49" s="768"/>
    </row>
    <row r="50" spans="1:5" s="10" customFormat="1" ht="12" customHeight="1">
      <c r="A50" s="47" t="s">
        <v>377</v>
      </c>
      <c r="B50" s="82" t="s">
        <v>416</v>
      </c>
      <c r="C50" s="29"/>
      <c r="D50" s="57"/>
      <c r="E50" s="772"/>
    </row>
    <row r="51" spans="1:5" s="10" customFormat="1" ht="12" customHeight="1">
      <c r="A51" s="46" t="s">
        <v>419</v>
      </c>
      <c r="B51" s="82" t="s">
        <v>417</v>
      </c>
      <c r="C51" s="55"/>
      <c r="D51" s="56"/>
      <c r="E51" s="772"/>
    </row>
    <row r="52" spans="1:5" s="10" customFormat="1" ht="12" customHeight="1" thickBot="1">
      <c r="A52" s="52" t="s">
        <v>420</v>
      </c>
      <c r="B52" s="546" t="s">
        <v>421</v>
      </c>
      <c r="C52" s="53">
        <v>-895</v>
      </c>
      <c r="D52" s="54"/>
      <c r="E52" s="771"/>
    </row>
    <row r="53" spans="1:5" s="10" customFormat="1" ht="15" customHeight="1" thickBot="1">
      <c r="A53" s="71" t="s">
        <v>14</v>
      </c>
      <c r="B53" s="180" t="s">
        <v>418</v>
      </c>
      <c r="C53" s="721">
        <f>C43+C44+C45+C46</f>
        <v>32811</v>
      </c>
      <c r="D53" s="721">
        <f>D43+D44+D45+D46</f>
        <v>41640</v>
      </c>
      <c r="E53" s="721">
        <f>E43+E44+E45+E46</f>
        <v>33849</v>
      </c>
    </row>
    <row r="54" spans="1:3" s="10" customFormat="1" ht="22.5" customHeight="1">
      <c r="A54" s="782" t="s">
        <v>299</v>
      </c>
      <c r="B54" s="782"/>
      <c r="C54" s="782"/>
    </row>
    <row r="55" spans="1:3" ht="16.5" customHeight="1">
      <c r="A55" s="781" t="s">
        <v>33</v>
      </c>
      <c r="B55" s="781"/>
      <c r="C55" s="781"/>
    </row>
    <row r="56" spans="1:5" ht="16.5" customHeight="1" thickBot="1">
      <c r="A56" s="783" t="s">
        <v>393</v>
      </c>
      <c r="B56" s="783"/>
      <c r="D56" s="780" t="s">
        <v>50</v>
      </c>
      <c r="E56" s="780"/>
    </row>
    <row r="57" spans="1:5" ht="37.5" customHeight="1" thickBot="1">
      <c r="A57" s="93" t="s">
        <v>1</v>
      </c>
      <c r="B57" s="94" t="s">
        <v>34</v>
      </c>
      <c r="C57" s="94" t="s">
        <v>733</v>
      </c>
      <c r="D57" s="236" t="s">
        <v>734</v>
      </c>
      <c r="E57" s="236" t="s">
        <v>735</v>
      </c>
    </row>
    <row r="58" spans="1:5" s="237" customFormat="1" ht="12" customHeight="1" thickBot="1">
      <c r="A58" s="182" t="s">
        <v>693</v>
      </c>
      <c r="B58" s="183" t="s">
        <v>694</v>
      </c>
      <c r="C58" s="183" t="s">
        <v>696</v>
      </c>
      <c r="D58" s="184" t="s">
        <v>699</v>
      </c>
      <c r="E58" s="184" t="s">
        <v>700</v>
      </c>
    </row>
    <row r="59" spans="1:5" ht="12" customHeight="1" thickBot="1">
      <c r="A59" s="75" t="s">
        <v>3</v>
      </c>
      <c r="B59" s="176" t="s">
        <v>422</v>
      </c>
      <c r="C59" s="249">
        <f>SUM(C60:C71)</f>
        <v>24345</v>
      </c>
      <c r="D59" s="250">
        <f>SUM(D60:D71)</f>
        <v>20881</v>
      </c>
      <c r="E59" s="250">
        <f>SUM(E60:E71)</f>
        <v>20883</v>
      </c>
    </row>
    <row r="60" spans="1:5" ht="12" customHeight="1">
      <c r="A60" s="51" t="s">
        <v>212</v>
      </c>
      <c r="B60" s="40" t="s">
        <v>35</v>
      </c>
      <c r="C60" s="42">
        <v>4420</v>
      </c>
      <c r="D60" s="43">
        <v>3625</v>
      </c>
      <c r="E60" s="760">
        <v>3574</v>
      </c>
    </row>
    <row r="61" spans="1:5" ht="12" customHeight="1">
      <c r="A61" s="47" t="s">
        <v>213</v>
      </c>
      <c r="B61" s="28" t="s">
        <v>36</v>
      </c>
      <c r="C61" s="30">
        <v>1021</v>
      </c>
      <c r="D61" s="31">
        <v>1006</v>
      </c>
      <c r="E61" s="761">
        <v>965</v>
      </c>
    </row>
    <row r="62" spans="1:5" ht="12" customHeight="1">
      <c r="A62" s="47" t="s">
        <v>214</v>
      </c>
      <c r="B62" s="28" t="s">
        <v>296</v>
      </c>
      <c r="C62" s="37">
        <v>4698</v>
      </c>
      <c r="D62" s="38">
        <v>3592</v>
      </c>
      <c r="E62" s="761">
        <v>4246</v>
      </c>
    </row>
    <row r="63" spans="1:5" ht="12" customHeight="1">
      <c r="A63" s="47" t="s">
        <v>215</v>
      </c>
      <c r="B63" s="44" t="s">
        <v>164</v>
      </c>
      <c r="C63" s="37">
        <v>341</v>
      </c>
      <c r="D63" s="38">
        <v>478</v>
      </c>
      <c r="E63" s="761">
        <v>500</v>
      </c>
    </row>
    <row r="64" spans="1:5" ht="12" customHeight="1">
      <c r="A64" s="47" t="s">
        <v>246</v>
      </c>
      <c r="B64" s="67" t="s">
        <v>278</v>
      </c>
      <c r="C64" s="37"/>
      <c r="D64" s="38"/>
      <c r="E64" s="761"/>
    </row>
    <row r="65" spans="1:5" ht="12" customHeight="1">
      <c r="A65" s="47" t="s">
        <v>216</v>
      </c>
      <c r="B65" s="28" t="s">
        <v>233</v>
      </c>
      <c r="C65" s="37">
        <v>9735</v>
      </c>
      <c r="D65" s="38">
        <v>7590</v>
      </c>
      <c r="E65" s="761">
        <v>6407</v>
      </c>
    </row>
    <row r="66" spans="1:5" ht="12" customHeight="1">
      <c r="A66" s="47" t="s">
        <v>217</v>
      </c>
      <c r="B66" s="83" t="s">
        <v>247</v>
      </c>
      <c r="C66" s="37">
        <v>852</v>
      </c>
      <c r="D66" s="38">
        <v>1115</v>
      </c>
      <c r="E66" s="761">
        <v>1121</v>
      </c>
    </row>
    <row r="67" spans="1:5" ht="12" customHeight="1">
      <c r="A67" s="47" t="s">
        <v>249</v>
      </c>
      <c r="B67" s="83" t="s">
        <v>332</v>
      </c>
      <c r="C67" s="37"/>
      <c r="D67" s="38"/>
      <c r="E67" s="761"/>
    </row>
    <row r="68" spans="1:5" ht="12" customHeight="1">
      <c r="A68" s="47" t="s">
        <v>250</v>
      </c>
      <c r="B68" s="28" t="s">
        <v>156</v>
      </c>
      <c r="C68" s="37">
        <v>3278</v>
      </c>
      <c r="D68" s="38">
        <v>3372</v>
      </c>
      <c r="E68" s="761">
        <v>4070</v>
      </c>
    </row>
    <row r="69" spans="1:5" ht="12" customHeight="1">
      <c r="A69" s="47" t="s">
        <v>251</v>
      </c>
      <c r="B69" s="28" t="s">
        <v>37</v>
      </c>
      <c r="C69" s="37"/>
      <c r="D69" s="38"/>
      <c r="E69" s="761"/>
    </row>
    <row r="70" spans="1:5" ht="12" customHeight="1">
      <c r="A70" s="46" t="s">
        <v>252</v>
      </c>
      <c r="B70" s="45" t="s">
        <v>248</v>
      </c>
      <c r="C70" s="37"/>
      <c r="D70" s="38"/>
      <c r="E70" s="761"/>
    </row>
    <row r="71" spans="1:5" ht="12" customHeight="1" thickBot="1">
      <c r="A71" s="52" t="s">
        <v>255</v>
      </c>
      <c r="B71" s="68" t="s">
        <v>253</v>
      </c>
      <c r="C71" s="69"/>
      <c r="D71" s="70">
        <v>103</v>
      </c>
      <c r="E71" s="762"/>
    </row>
    <row r="72" spans="1:5" ht="12" customHeight="1" thickBot="1">
      <c r="A72" s="71" t="s">
        <v>4</v>
      </c>
      <c r="B72" s="173" t="s">
        <v>400</v>
      </c>
      <c r="C72" s="251">
        <f>SUM(C73:C79)</f>
        <v>2002</v>
      </c>
      <c r="D72" s="252">
        <f>SUM(D73:D79)</f>
        <v>14346</v>
      </c>
      <c r="E72" s="252">
        <f>SUM(E73:E79)</f>
        <v>2121</v>
      </c>
    </row>
    <row r="73" spans="1:5" ht="12" customHeight="1">
      <c r="A73" s="49" t="s">
        <v>218</v>
      </c>
      <c r="B73" s="33" t="s">
        <v>297</v>
      </c>
      <c r="C73" s="34"/>
      <c r="D73" s="35">
        <v>7133</v>
      </c>
      <c r="E73" s="760"/>
    </row>
    <row r="74" spans="1:5" ht="12" customHeight="1">
      <c r="A74" s="49" t="s">
        <v>219</v>
      </c>
      <c r="B74" s="28" t="s">
        <v>298</v>
      </c>
      <c r="C74" s="30"/>
      <c r="D74" s="31">
        <v>4545</v>
      </c>
      <c r="E74" s="761">
        <v>607</v>
      </c>
    </row>
    <row r="75" spans="1:5" ht="12" customHeight="1">
      <c r="A75" s="49" t="s">
        <v>220</v>
      </c>
      <c r="B75" s="28" t="s">
        <v>235</v>
      </c>
      <c r="C75" s="30">
        <v>648</v>
      </c>
      <c r="D75" s="31">
        <v>999</v>
      </c>
      <c r="E75" s="761"/>
    </row>
    <row r="76" spans="1:5" ht="12" customHeight="1">
      <c r="A76" s="49" t="s">
        <v>221</v>
      </c>
      <c r="B76" s="720" t="s">
        <v>234</v>
      </c>
      <c r="C76" s="30">
        <v>1176</v>
      </c>
      <c r="D76" s="31">
        <v>1669</v>
      </c>
      <c r="E76" s="761">
        <v>1440</v>
      </c>
    </row>
    <row r="77" spans="1:5" ht="12" customHeight="1">
      <c r="A77" s="49" t="s">
        <v>222</v>
      </c>
      <c r="B77" s="28" t="s">
        <v>575</v>
      </c>
      <c r="C77" s="30">
        <v>178</v>
      </c>
      <c r="D77" s="31"/>
      <c r="E77" s="761">
        <v>74</v>
      </c>
    </row>
    <row r="78" spans="1:5" ht="12" customHeight="1">
      <c r="A78" s="46" t="s">
        <v>254</v>
      </c>
      <c r="B78" s="45" t="s">
        <v>279</v>
      </c>
      <c r="C78" s="37"/>
      <c r="D78" s="38"/>
      <c r="E78" s="763"/>
    </row>
    <row r="79" spans="1:5" ht="12" customHeight="1" thickBot="1">
      <c r="A79" s="50" t="s">
        <v>280</v>
      </c>
      <c r="B79" s="45" t="s">
        <v>175</v>
      </c>
      <c r="C79" s="37"/>
      <c r="D79" s="38"/>
      <c r="E79" s="762"/>
    </row>
    <row r="80" spans="1:5" ht="12" customHeight="1" thickBot="1">
      <c r="A80" s="71" t="s">
        <v>5</v>
      </c>
      <c r="B80" s="173" t="s">
        <v>401</v>
      </c>
      <c r="C80" s="251">
        <f>SUM(C81:C82)</f>
        <v>0</v>
      </c>
      <c r="D80" s="251">
        <f>SUM(D81:D82)</f>
        <v>0</v>
      </c>
      <c r="E80" s="251">
        <f>SUM(E81:E82)</f>
        <v>4763</v>
      </c>
    </row>
    <row r="81" spans="1:5" ht="12" customHeight="1">
      <c r="A81" s="49" t="s">
        <v>185</v>
      </c>
      <c r="B81" s="33" t="s">
        <v>74</v>
      </c>
      <c r="C81" s="34"/>
      <c r="D81" s="35"/>
      <c r="E81" s="765"/>
    </row>
    <row r="82" spans="1:5" ht="12" customHeight="1" thickBot="1">
      <c r="A82" s="47" t="s">
        <v>186</v>
      </c>
      <c r="B82" s="28" t="s">
        <v>75</v>
      </c>
      <c r="C82" s="30"/>
      <c r="D82" s="31"/>
      <c r="E82" s="762">
        <v>4763</v>
      </c>
    </row>
    <row r="83" spans="1:5" ht="12" customHeight="1" thickBot="1">
      <c r="A83" s="71" t="s">
        <v>6</v>
      </c>
      <c r="B83" s="173" t="s">
        <v>423</v>
      </c>
      <c r="C83" s="174"/>
      <c r="D83" s="175"/>
      <c r="E83" s="759"/>
    </row>
    <row r="84" spans="1:5" ht="12" customHeight="1" thickBot="1">
      <c r="A84" s="71" t="s">
        <v>7</v>
      </c>
      <c r="B84" s="538" t="s">
        <v>424</v>
      </c>
      <c r="C84" s="251">
        <f>C59+C72+C80+C83</f>
        <v>26347</v>
      </c>
      <c r="D84" s="252">
        <f>D59+D72+D80+D83</f>
        <v>35227</v>
      </c>
      <c r="E84" s="252">
        <f>E59+E72+E80+E83</f>
        <v>27767</v>
      </c>
    </row>
    <row r="85" spans="1:5" ht="12" customHeight="1" thickBot="1">
      <c r="A85" s="71" t="s">
        <v>8</v>
      </c>
      <c r="B85" s="173" t="s">
        <v>425</v>
      </c>
      <c r="C85" s="251">
        <f>SUM(C86:C91)</f>
        <v>56</v>
      </c>
      <c r="D85" s="252">
        <f>SUM(D86:D91)</f>
        <v>410</v>
      </c>
      <c r="E85" s="252">
        <f>SUM(E86:E91)</f>
        <v>6082</v>
      </c>
    </row>
    <row r="86" spans="1:5" ht="12" customHeight="1">
      <c r="A86" s="49" t="s">
        <v>195</v>
      </c>
      <c r="B86" s="33" t="s">
        <v>429</v>
      </c>
      <c r="C86" s="34"/>
      <c r="D86" s="35"/>
      <c r="E86" s="760">
        <v>5677</v>
      </c>
    </row>
    <row r="87" spans="1:5" ht="12" customHeight="1">
      <c r="A87" s="46" t="s">
        <v>196</v>
      </c>
      <c r="B87" s="33" t="s">
        <v>430</v>
      </c>
      <c r="C87" s="547"/>
      <c r="D87" s="548"/>
      <c r="E87" s="763"/>
    </row>
    <row r="88" spans="1:5" ht="12" customHeight="1">
      <c r="A88" s="46" t="s">
        <v>236</v>
      </c>
      <c r="B88" s="45" t="s">
        <v>431</v>
      </c>
      <c r="C88" s="30">
        <v>339</v>
      </c>
      <c r="D88" s="31">
        <v>371</v>
      </c>
      <c r="E88" s="761">
        <v>405</v>
      </c>
    </row>
    <row r="89" spans="1:5" ht="12" customHeight="1">
      <c r="A89" s="46" t="s">
        <v>238</v>
      </c>
      <c r="B89" s="45" t="s">
        <v>432</v>
      </c>
      <c r="C89" s="37"/>
      <c r="D89" s="38"/>
      <c r="E89" s="763"/>
    </row>
    <row r="90" spans="1:5" ht="12" customHeight="1">
      <c r="A90" s="46" t="s">
        <v>426</v>
      </c>
      <c r="B90" s="45" t="s">
        <v>433</v>
      </c>
      <c r="C90" s="37"/>
      <c r="D90" s="38"/>
      <c r="E90" s="763"/>
    </row>
    <row r="91" spans="1:5" ht="12" customHeight="1" thickBot="1">
      <c r="A91" s="50" t="s">
        <v>427</v>
      </c>
      <c r="B91" s="68" t="s">
        <v>434</v>
      </c>
      <c r="C91" s="53">
        <v>-283</v>
      </c>
      <c r="D91" s="580">
        <v>39</v>
      </c>
      <c r="E91" s="764"/>
    </row>
    <row r="92" spans="1:8" ht="15" customHeight="1" thickBot="1">
      <c r="A92" s="71" t="s">
        <v>9</v>
      </c>
      <c r="B92" s="181" t="s">
        <v>428</v>
      </c>
      <c r="C92" s="251">
        <f>C84+C85</f>
        <v>26403</v>
      </c>
      <c r="D92" s="252">
        <f>D84+D85</f>
        <v>35637</v>
      </c>
      <c r="E92" s="252">
        <f>E84+E85</f>
        <v>33849</v>
      </c>
      <c r="F92" s="549"/>
      <c r="G92" s="549"/>
      <c r="H92" s="549"/>
    </row>
    <row r="93" spans="1:3" s="10" customFormat="1" ht="12.75" customHeight="1">
      <c r="A93" s="782" t="s">
        <v>304</v>
      </c>
      <c r="B93" s="782"/>
      <c r="C93" s="782"/>
    </row>
    <row r="95" spans="1:3" ht="15.75">
      <c r="A95" s="775" t="s">
        <v>436</v>
      </c>
      <c r="B95" s="775"/>
      <c r="C95" s="775"/>
    </row>
    <row r="96" spans="1:2" ht="16.5" thickBot="1">
      <c r="A96" s="783" t="s">
        <v>394</v>
      </c>
      <c r="B96" s="783"/>
    </row>
    <row r="97" spans="1:5" ht="23.25" customHeight="1" thickBot="1">
      <c r="A97" s="71">
        <v>1</v>
      </c>
      <c r="B97" s="173" t="s">
        <v>435</v>
      </c>
      <c r="C97" s="240">
        <f>+C43-C84</f>
        <v>816</v>
      </c>
      <c r="D97" s="578">
        <f>+D43-D84</f>
        <v>-6283</v>
      </c>
      <c r="E97" s="758">
        <f>+E43-E84</f>
        <v>68</v>
      </c>
    </row>
    <row r="98" spans="3:5" ht="15.75">
      <c r="C98" s="556"/>
      <c r="D98" s="556"/>
      <c r="E98" s="556"/>
    </row>
    <row r="99" spans="1:3" ht="15.75">
      <c r="A99" s="775" t="s">
        <v>437</v>
      </c>
      <c r="B99" s="775"/>
      <c r="C99" s="775"/>
    </row>
    <row r="100" spans="1:2" ht="16.5" thickBot="1">
      <c r="A100" s="783" t="s">
        <v>395</v>
      </c>
      <c r="B100" s="783"/>
    </row>
    <row r="101" spans="1:5" ht="12" customHeight="1" thickBot="1">
      <c r="A101" s="71" t="s">
        <v>3</v>
      </c>
      <c r="B101" s="173" t="s">
        <v>438</v>
      </c>
      <c r="C101" s="566">
        <f>C102-C103</f>
        <v>-951</v>
      </c>
      <c r="D101" s="567">
        <f>D102-D103</f>
        <v>5267</v>
      </c>
      <c r="E101" s="567">
        <f>E102-E103</f>
        <v>-4831</v>
      </c>
    </row>
    <row r="102" spans="1:5" ht="12.75" customHeight="1">
      <c r="A102" s="49" t="s">
        <v>212</v>
      </c>
      <c r="B102" s="33" t="s">
        <v>440</v>
      </c>
      <c r="C102" s="562">
        <f>+C46</f>
        <v>-895</v>
      </c>
      <c r="D102" s="563">
        <f>+D46</f>
        <v>5677</v>
      </c>
      <c r="E102" s="563">
        <f>+E46</f>
        <v>1251</v>
      </c>
    </row>
    <row r="103" spans="1:5" ht="12.75" customHeight="1" thickBot="1">
      <c r="A103" s="52" t="s">
        <v>213</v>
      </c>
      <c r="B103" s="68" t="s">
        <v>439</v>
      </c>
      <c r="C103" s="564">
        <f>+C85</f>
        <v>56</v>
      </c>
      <c r="D103" s="565">
        <f>+D85</f>
        <v>410</v>
      </c>
      <c r="E103" s="565">
        <f>+E85</f>
        <v>6082</v>
      </c>
    </row>
    <row r="105" ht="15.75">
      <c r="B105" s="246"/>
    </row>
  </sheetData>
  <sheetProtection/>
  <mergeCells count="8">
    <mergeCell ref="D56:E56"/>
    <mergeCell ref="A55:C55"/>
    <mergeCell ref="A54:C54"/>
    <mergeCell ref="A2:B2"/>
    <mergeCell ref="A56:B56"/>
    <mergeCell ref="A100:B100"/>
    <mergeCell ref="A93:C93"/>
    <mergeCell ref="A96:B96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PULA Község Önkormányzata
2012. évi költségvetés tervezete&amp;R&amp;"Times New Roman CE,Félkövér dőlt"&amp;11 1. melléklet</oddHeader>
  </headerFooter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3">
      <selection activeCell="E24" sqref="E24"/>
    </sheetView>
  </sheetViews>
  <sheetFormatPr defaultColWidth="9.00390625" defaultRowHeight="12.75"/>
  <cols>
    <col min="1" max="1" width="7.625" style="3" customWidth="1"/>
    <col min="2" max="2" width="6.50390625" style="1" customWidth="1"/>
    <col min="3" max="3" width="47.375" style="1" customWidth="1"/>
    <col min="4" max="5" width="18.625" style="1" customWidth="1"/>
    <col min="6" max="16384" width="9.375" style="1" customWidth="1"/>
  </cols>
  <sheetData>
    <row r="1" spans="1:5" s="5" customFormat="1" ht="21" customHeight="1" thickBot="1">
      <c r="A1" s="11"/>
      <c r="B1" s="12"/>
      <c r="C1" s="12"/>
      <c r="D1" s="91"/>
      <c r="E1" s="91" t="s">
        <v>709</v>
      </c>
    </row>
    <row r="2" spans="1:5" s="6" customFormat="1" ht="15.75">
      <c r="A2" s="16" t="s">
        <v>45</v>
      </c>
      <c r="B2" s="17"/>
      <c r="C2" s="18" t="s">
        <v>620</v>
      </c>
      <c r="D2" s="706" t="s">
        <v>627</v>
      </c>
      <c r="E2" s="714"/>
    </row>
    <row r="3" spans="1:5" s="6" customFormat="1" ht="16.5" thickBot="1">
      <c r="A3" s="20" t="s">
        <v>48</v>
      </c>
      <c r="B3" s="21"/>
      <c r="C3" s="536" t="s">
        <v>625</v>
      </c>
      <c r="D3" s="22"/>
      <c r="E3" s="715"/>
    </row>
    <row r="4" spans="1:5" s="7" customFormat="1" ht="21" customHeight="1" thickBot="1">
      <c r="A4" s="106"/>
      <c r="B4" s="106"/>
      <c r="C4" s="106" t="s">
        <v>626</v>
      </c>
      <c r="D4" s="15"/>
      <c r="E4" s="15" t="s">
        <v>50</v>
      </c>
    </row>
    <row r="5" spans="1:5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707</v>
      </c>
    </row>
    <row r="6" spans="1:5" ht="13.5" thickBot="1">
      <c r="A6" s="149" t="s">
        <v>54</v>
      </c>
      <c r="B6" s="150"/>
      <c r="C6" s="832"/>
      <c r="D6" s="834"/>
      <c r="E6" s="834"/>
    </row>
    <row r="7" spans="1:5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</row>
    <row r="8" spans="1:5" s="9" customFormat="1" ht="15.75" customHeight="1" thickBot="1">
      <c r="A8" s="151"/>
      <c r="B8" s="152"/>
      <c r="C8" s="136" t="s">
        <v>55</v>
      </c>
      <c r="D8" s="153"/>
      <c r="E8" s="153"/>
    </row>
    <row r="9" spans="1:5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</row>
    <row r="10" spans="1:5" ht="12" customHeight="1">
      <c r="A10" s="113"/>
      <c r="B10" s="114">
        <v>1</v>
      </c>
      <c r="C10" s="84" t="s">
        <v>333</v>
      </c>
      <c r="D10" s="222"/>
      <c r="E10" s="222"/>
    </row>
    <row r="11" spans="1:5" ht="12" customHeight="1">
      <c r="A11" s="113"/>
      <c r="B11" s="114">
        <v>2</v>
      </c>
      <c r="C11" s="84" t="s">
        <v>239</v>
      </c>
      <c r="D11" s="222"/>
      <c r="E11" s="222"/>
    </row>
    <row r="12" spans="1:5" ht="12" customHeight="1">
      <c r="A12" s="113"/>
      <c r="B12" s="114">
        <v>3</v>
      </c>
      <c r="C12" s="84" t="s">
        <v>240</v>
      </c>
      <c r="D12" s="222"/>
      <c r="E12" s="222"/>
    </row>
    <row r="13" spans="1:5" ht="12" customHeight="1" thickBot="1">
      <c r="A13" s="113"/>
      <c r="B13" s="114">
        <v>4</v>
      </c>
      <c r="C13" s="84" t="s">
        <v>241</v>
      </c>
      <c r="D13" s="222"/>
      <c r="E13" s="222"/>
    </row>
    <row r="14" spans="1:5" ht="12" customHeight="1" thickBot="1">
      <c r="A14" s="110">
        <v>2</v>
      </c>
      <c r="B14" s="132"/>
      <c r="C14" s="112" t="s">
        <v>61</v>
      </c>
      <c r="D14" s="223"/>
      <c r="E14" s="223"/>
    </row>
    <row r="15" spans="1:5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  <c r="E15" s="415">
        <f>SUM(E16:E22)</f>
        <v>0</v>
      </c>
    </row>
    <row r="16" spans="1:5" s="2" customFormat="1" ht="12" customHeight="1">
      <c r="A16" s="126"/>
      <c r="B16" s="127">
        <v>1</v>
      </c>
      <c r="C16" s="128" t="s">
        <v>273</v>
      </c>
      <c r="D16" s="224"/>
      <c r="E16" s="224"/>
    </row>
    <row r="17" spans="1:5" s="2" customFormat="1" ht="12" customHeight="1">
      <c r="A17" s="113"/>
      <c r="B17" s="114">
        <v>2</v>
      </c>
      <c r="C17" s="128" t="s">
        <v>274</v>
      </c>
      <c r="D17" s="222"/>
      <c r="E17" s="222"/>
    </row>
    <row r="18" spans="1:5" s="2" customFormat="1" ht="12" customHeight="1">
      <c r="A18" s="113"/>
      <c r="B18" s="114">
        <v>3</v>
      </c>
      <c r="C18" s="84" t="s">
        <v>334</v>
      </c>
      <c r="D18" s="222"/>
      <c r="E18" s="222"/>
    </row>
    <row r="19" spans="1:5" s="2" customFormat="1" ht="12" customHeight="1">
      <c r="A19" s="113"/>
      <c r="B19" s="114">
        <v>4</v>
      </c>
      <c r="C19" s="130" t="s">
        <v>275</v>
      </c>
      <c r="D19" s="222"/>
      <c r="E19" s="222"/>
    </row>
    <row r="20" spans="1:5" s="2" customFormat="1" ht="12" customHeight="1">
      <c r="A20" s="113"/>
      <c r="B20" s="114">
        <v>5</v>
      </c>
      <c r="C20" s="84" t="s">
        <v>276</v>
      </c>
      <c r="D20" s="222"/>
      <c r="E20" s="222"/>
    </row>
    <row r="21" spans="1:5" ht="12" customHeight="1">
      <c r="A21" s="144"/>
      <c r="B21" s="121">
        <v>6</v>
      </c>
      <c r="C21" s="86" t="s">
        <v>150</v>
      </c>
      <c r="D21" s="226"/>
      <c r="E21" s="226"/>
    </row>
    <row r="22" spans="1:5" ht="12" customHeight="1" thickBot="1">
      <c r="A22" s="145"/>
      <c r="B22" s="146">
        <v>7</v>
      </c>
      <c r="C22" s="87" t="s">
        <v>152</v>
      </c>
      <c r="D22" s="227"/>
      <c r="E22" s="227"/>
    </row>
    <row r="23" spans="1:5" ht="12" customHeight="1" thickBot="1">
      <c r="A23" s="155">
        <v>4</v>
      </c>
      <c r="B23" s="156"/>
      <c r="C23" s="157" t="s">
        <v>79</v>
      </c>
      <c r="D23" s="228">
        <v>15</v>
      </c>
      <c r="E23" s="228">
        <v>66</v>
      </c>
    </row>
    <row r="24" spans="1:5" s="2" customFormat="1" ht="15" customHeight="1" thickBot="1">
      <c r="A24" s="131"/>
      <c r="B24" s="132"/>
      <c r="C24" s="188" t="s">
        <v>32</v>
      </c>
      <c r="D24" s="416">
        <f>D9+D14+D15+D23</f>
        <v>15</v>
      </c>
      <c r="E24" s="416">
        <f>E9+E14+E15+E23</f>
        <v>66</v>
      </c>
    </row>
    <row r="25" spans="1:5" s="2" customFormat="1" ht="12.75" customHeight="1" thickBot="1">
      <c r="A25" s="158"/>
      <c r="B25" s="159"/>
      <c r="C25" s="160"/>
      <c r="D25" s="229"/>
      <c r="E25" s="229"/>
    </row>
    <row r="26" spans="1:5" s="9" customFormat="1" ht="15" customHeight="1" thickBot="1">
      <c r="A26" s="151"/>
      <c r="B26" s="152"/>
      <c r="C26" s="136" t="s">
        <v>69</v>
      </c>
      <c r="D26" s="230"/>
      <c r="E26" s="230"/>
    </row>
    <row r="27" spans="1:5" s="8" customFormat="1" ht="12" customHeight="1" thickBot="1">
      <c r="A27" s="110">
        <v>5</v>
      </c>
      <c r="B27" s="111"/>
      <c r="C27" s="112" t="s">
        <v>505</v>
      </c>
      <c r="D27" s="415">
        <f>D28+SUM(D30:D37)+SUM(D39:D40)</f>
        <v>15</v>
      </c>
      <c r="E27" s="415">
        <f>E28+SUM(E30:E37)+SUM(E39:E40)</f>
        <v>66</v>
      </c>
    </row>
    <row r="28" spans="1:5" ht="12" customHeight="1">
      <c r="A28" s="113"/>
      <c r="B28" s="114">
        <v>1</v>
      </c>
      <c r="C28" s="40" t="s">
        <v>35</v>
      </c>
      <c r="D28" s="222"/>
      <c r="E28" s="222"/>
    </row>
    <row r="29" spans="1:5" ht="12" customHeight="1">
      <c r="A29" s="113"/>
      <c r="B29" s="114"/>
      <c r="C29" s="207" t="s">
        <v>290</v>
      </c>
      <c r="D29" s="231"/>
      <c r="E29" s="231"/>
    </row>
    <row r="30" spans="1:5" ht="12" customHeight="1">
      <c r="A30" s="113"/>
      <c r="B30" s="114">
        <v>2</v>
      </c>
      <c r="C30" s="28" t="s">
        <v>36</v>
      </c>
      <c r="D30" s="222"/>
      <c r="E30" s="222"/>
    </row>
    <row r="31" spans="1:5" ht="12" customHeight="1">
      <c r="A31" s="123"/>
      <c r="B31" s="124">
        <v>3</v>
      </c>
      <c r="C31" s="28" t="s">
        <v>296</v>
      </c>
      <c r="D31" s="225"/>
      <c r="E31" s="225"/>
    </row>
    <row r="32" spans="1:5" ht="12" customHeight="1">
      <c r="A32" s="123"/>
      <c r="B32" s="124">
        <v>4</v>
      </c>
      <c r="C32" s="44" t="s">
        <v>164</v>
      </c>
      <c r="D32" s="225"/>
      <c r="E32" s="225"/>
    </row>
    <row r="33" spans="1:5" ht="12" customHeight="1">
      <c r="A33" s="123"/>
      <c r="B33" s="124">
        <v>5</v>
      </c>
      <c r="C33" s="67" t="s">
        <v>278</v>
      </c>
      <c r="D33" s="225"/>
      <c r="E33" s="225"/>
    </row>
    <row r="34" spans="1:5" ht="12" customHeight="1">
      <c r="A34" s="123"/>
      <c r="B34" s="124">
        <v>6</v>
      </c>
      <c r="C34" s="28" t="s">
        <v>233</v>
      </c>
      <c r="D34" s="225">
        <v>15</v>
      </c>
      <c r="E34" s="225">
        <v>66</v>
      </c>
    </row>
    <row r="35" spans="1:5" ht="12" customHeight="1">
      <c r="A35" s="123"/>
      <c r="B35" s="124">
        <v>7</v>
      </c>
      <c r="C35" s="83" t="s">
        <v>260</v>
      </c>
      <c r="D35" s="225"/>
      <c r="E35" s="225"/>
    </row>
    <row r="36" spans="1:5" s="8" customFormat="1" ht="12" customHeight="1">
      <c r="A36" s="113"/>
      <c r="B36" s="114">
        <v>8</v>
      </c>
      <c r="C36" s="28" t="s">
        <v>156</v>
      </c>
      <c r="D36" s="222"/>
      <c r="E36" s="222"/>
    </row>
    <row r="37" spans="1:5" s="8" customFormat="1" ht="12" customHeight="1">
      <c r="A37" s="126"/>
      <c r="B37" s="127">
        <v>9</v>
      </c>
      <c r="C37" s="28" t="s">
        <v>37</v>
      </c>
      <c r="D37" s="224"/>
      <c r="E37" s="224"/>
    </row>
    <row r="38" spans="1:5" s="8" customFormat="1" ht="12" customHeight="1">
      <c r="A38" s="126"/>
      <c r="B38" s="127"/>
      <c r="C38" s="210" t="s">
        <v>350</v>
      </c>
      <c r="D38" s="232"/>
      <c r="E38" s="232"/>
    </row>
    <row r="39" spans="1:5" ht="12" customHeight="1">
      <c r="A39" s="126"/>
      <c r="B39" s="127">
        <v>10</v>
      </c>
      <c r="C39" s="45" t="s">
        <v>248</v>
      </c>
      <c r="D39" s="224"/>
      <c r="E39" s="224"/>
    </row>
    <row r="40" spans="1:5" ht="12" customHeight="1" thickBot="1">
      <c r="A40" s="113"/>
      <c r="B40" s="114">
        <v>11</v>
      </c>
      <c r="C40" s="68" t="s">
        <v>253</v>
      </c>
      <c r="D40" s="222"/>
      <c r="E40" s="222"/>
    </row>
    <row r="41" spans="1:5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  <c r="E41" s="415">
        <f>SUM(E42:E45)</f>
        <v>0</v>
      </c>
    </row>
    <row r="42" spans="1:5" ht="12" customHeight="1">
      <c r="A42" s="113"/>
      <c r="B42" s="114">
        <v>1</v>
      </c>
      <c r="C42" s="84" t="s">
        <v>297</v>
      </c>
      <c r="D42" s="222"/>
      <c r="E42" s="222"/>
    </row>
    <row r="43" spans="1:5" ht="12" customHeight="1">
      <c r="A43" s="113"/>
      <c r="B43" s="114">
        <v>2</v>
      </c>
      <c r="C43" s="84" t="s">
        <v>298</v>
      </c>
      <c r="D43" s="222"/>
      <c r="E43" s="222"/>
    </row>
    <row r="44" spans="1:5" ht="12" customHeight="1">
      <c r="A44" s="113"/>
      <c r="B44" s="114">
        <v>3</v>
      </c>
      <c r="C44" s="84" t="s">
        <v>279</v>
      </c>
      <c r="D44" s="222"/>
      <c r="E44" s="222"/>
    </row>
    <row r="45" spans="1:5" ht="12" customHeight="1" thickBot="1">
      <c r="A45" s="113"/>
      <c r="B45" s="114">
        <v>4</v>
      </c>
      <c r="C45" s="84" t="s">
        <v>73</v>
      </c>
      <c r="D45" s="222"/>
      <c r="E45" s="222"/>
    </row>
    <row r="46" spans="1:5" ht="15" customHeight="1" thickBot="1">
      <c r="A46" s="131"/>
      <c r="B46" s="132"/>
      <c r="C46" s="188" t="s">
        <v>77</v>
      </c>
      <c r="D46" s="416">
        <f>D27+D41</f>
        <v>15</v>
      </c>
      <c r="E46" s="416">
        <f>E27+E41</f>
        <v>66</v>
      </c>
    </row>
    <row r="47" ht="9.75" customHeight="1" thickBot="1"/>
    <row r="48" spans="1:5" ht="15" customHeight="1" thickBot="1">
      <c r="A48" s="161" t="s">
        <v>509</v>
      </c>
      <c r="B48" s="23"/>
      <c r="C48" s="162"/>
      <c r="D48" s="504"/>
      <c r="E48" s="504"/>
    </row>
    <row r="49" spans="1:4" ht="14.25" customHeight="1">
      <c r="A49" s="836" t="s">
        <v>304</v>
      </c>
      <c r="B49" s="836"/>
      <c r="C49" s="836"/>
      <c r="D49" s="836"/>
    </row>
  </sheetData>
  <sheetProtection/>
  <mergeCells count="4"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2">
      <selection activeCell="E37" sqref="E37"/>
    </sheetView>
  </sheetViews>
  <sheetFormatPr defaultColWidth="9.00390625" defaultRowHeight="12.75"/>
  <cols>
    <col min="1" max="1" width="6.50390625" style="3" customWidth="1"/>
    <col min="2" max="2" width="7.00390625" style="1" customWidth="1"/>
    <col min="3" max="3" width="48.375" style="1" customWidth="1"/>
    <col min="4" max="4" width="12.50390625" style="1" customWidth="1"/>
    <col min="5" max="5" width="12.875" style="1" customWidth="1"/>
    <col min="6" max="6" width="11.875" style="1" customWidth="1"/>
    <col min="7" max="16384" width="9.375" style="1" customWidth="1"/>
  </cols>
  <sheetData>
    <row r="1" spans="1:6" s="5" customFormat="1" ht="21" customHeight="1" thickBot="1">
      <c r="A1" s="11"/>
      <c r="B1" s="12"/>
      <c r="C1" s="12"/>
      <c r="D1" s="91" t="s">
        <v>710</v>
      </c>
      <c r="E1" s="91"/>
      <c r="F1" s="91"/>
    </row>
    <row r="2" spans="1:6" s="6" customFormat="1" ht="15.75">
      <c r="A2" s="16" t="s">
        <v>45</v>
      </c>
      <c r="B2" s="17"/>
      <c r="C2" s="18" t="s">
        <v>620</v>
      </c>
      <c r="D2" s="712" t="s">
        <v>627</v>
      </c>
      <c r="E2" s="714"/>
      <c r="F2" s="714"/>
    </row>
    <row r="3" spans="1:6" s="6" customFormat="1" ht="16.5" thickBot="1">
      <c r="A3" s="20" t="s">
        <v>48</v>
      </c>
      <c r="B3" s="21"/>
      <c r="C3" s="536" t="s">
        <v>583</v>
      </c>
      <c r="D3" s="713"/>
      <c r="E3" s="715"/>
      <c r="F3" s="715"/>
    </row>
    <row r="4" spans="1:6" s="7" customFormat="1" ht="21" customHeight="1" thickBot="1">
      <c r="A4" s="106"/>
      <c r="B4" s="106"/>
      <c r="C4" s="106"/>
      <c r="D4" s="15"/>
      <c r="E4" s="15"/>
      <c r="F4" s="15" t="s">
        <v>50</v>
      </c>
    </row>
    <row r="5" spans="1:6" ht="60">
      <c r="A5" s="95" t="s">
        <v>51</v>
      </c>
      <c r="B5" s="96" t="s">
        <v>289</v>
      </c>
      <c r="C5" s="831" t="s">
        <v>52</v>
      </c>
      <c r="D5" s="833" t="s">
        <v>53</v>
      </c>
      <c r="E5" s="837" t="s">
        <v>688</v>
      </c>
      <c r="F5" s="833" t="s">
        <v>707</v>
      </c>
    </row>
    <row r="6" spans="1:6" ht="13.5" thickBot="1">
      <c r="A6" s="149" t="s">
        <v>54</v>
      </c>
      <c r="B6" s="150"/>
      <c r="C6" s="832"/>
      <c r="D6" s="834"/>
      <c r="E6" s="838"/>
      <c r="F6" s="834"/>
    </row>
    <row r="7" spans="1:6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  <c r="F7" s="192" t="s">
        <v>698</v>
      </c>
    </row>
    <row r="8" spans="1:6" s="9" customFormat="1" ht="15.75" customHeight="1" thickBot="1">
      <c r="A8" s="151"/>
      <c r="B8" s="152"/>
      <c r="C8" s="136" t="s">
        <v>55</v>
      </c>
      <c r="D8" s="153"/>
      <c r="E8" s="153"/>
      <c r="F8" s="153"/>
    </row>
    <row r="9" spans="1:6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/>
      <c r="F9" s="414">
        <f>SUM(F10:F13)</f>
        <v>0</v>
      </c>
    </row>
    <row r="10" spans="1:6" ht="12" customHeight="1">
      <c r="A10" s="113"/>
      <c r="B10" s="114">
        <v>1</v>
      </c>
      <c r="C10" s="84" t="s">
        <v>333</v>
      </c>
      <c r="D10" s="222"/>
      <c r="E10" s="222"/>
      <c r="F10" s="222"/>
    </row>
    <row r="11" spans="1:6" ht="12" customHeight="1">
      <c r="A11" s="113"/>
      <c r="B11" s="114">
        <v>2</v>
      </c>
      <c r="C11" s="84" t="s">
        <v>239</v>
      </c>
      <c r="D11" s="222"/>
      <c r="E11" s="222"/>
      <c r="F11" s="222"/>
    </row>
    <row r="12" spans="1:6" ht="12" customHeight="1">
      <c r="A12" s="113"/>
      <c r="B12" s="114">
        <v>3</v>
      </c>
      <c r="C12" s="84" t="s">
        <v>240</v>
      </c>
      <c r="D12" s="222"/>
      <c r="E12" s="222"/>
      <c r="F12" s="222"/>
    </row>
    <row r="13" spans="1:6" ht="12" customHeight="1" thickBot="1">
      <c r="A13" s="113"/>
      <c r="B13" s="114">
        <v>4</v>
      </c>
      <c r="C13" s="84" t="s">
        <v>241</v>
      </c>
      <c r="D13" s="222"/>
      <c r="E13" s="222"/>
      <c r="F13" s="222"/>
    </row>
    <row r="14" spans="1:6" ht="12" customHeight="1" thickBot="1">
      <c r="A14" s="110">
        <v>2</v>
      </c>
      <c r="B14" s="132"/>
      <c r="C14" s="112" t="s">
        <v>61</v>
      </c>
      <c r="D14" s="223"/>
      <c r="E14" s="223"/>
      <c r="F14" s="223"/>
    </row>
    <row r="15" spans="1:6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  <c r="E15" s="415"/>
      <c r="F15" s="415">
        <f>SUM(F16:F22)</f>
        <v>78</v>
      </c>
    </row>
    <row r="16" spans="1:6" s="2" customFormat="1" ht="12" customHeight="1">
      <c r="A16" s="126"/>
      <c r="B16" s="127">
        <v>1</v>
      </c>
      <c r="C16" s="128" t="s">
        <v>273</v>
      </c>
      <c r="D16" s="224"/>
      <c r="E16" s="224"/>
      <c r="F16" s="224"/>
    </row>
    <row r="17" spans="1:6" s="2" customFormat="1" ht="12" customHeight="1">
      <c r="A17" s="113"/>
      <c r="B17" s="114">
        <v>2</v>
      </c>
      <c r="C17" s="128" t="s">
        <v>274</v>
      </c>
      <c r="D17" s="222"/>
      <c r="E17" s="222"/>
      <c r="F17" s="222"/>
    </row>
    <row r="18" spans="1:6" s="2" customFormat="1" ht="12" customHeight="1">
      <c r="A18" s="113"/>
      <c r="B18" s="114">
        <v>3</v>
      </c>
      <c r="C18" s="84" t="s">
        <v>334</v>
      </c>
      <c r="D18" s="222"/>
      <c r="E18" s="222"/>
      <c r="F18" s="222"/>
    </row>
    <row r="19" spans="1:6" s="2" customFormat="1" ht="12" customHeight="1">
      <c r="A19" s="113"/>
      <c r="B19" s="114">
        <v>4</v>
      </c>
      <c r="C19" s="130" t="s">
        <v>275</v>
      </c>
      <c r="D19" s="222"/>
      <c r="E19" s="222"/>
      <c r="F19" s="222">
        <v>78</v>
      </c>
    </row>
    <row r="20" spans="1:6" s="2" customFormat="1" ht="12" customHeight="1">
      <c r="A20" s="113"/>
      <c r="B20" s="114">
        <v>5</v>
      </c>
      <c r="C20" s="84" t="s">
        <v>276</v>
      </c>
      <c r="D20" s="222"/>
      <c r="E20" s="222"/>
      <c r="F20" s="222"/>
    </row>
    <row r="21" spans="1:6" ht="12" customHeight="1">
      <c r="A21" s="144"/>
      <c r="B21" s="121">
        <v>6</v>
      </c>
      <c r="C21" s="86" t="s">
        <v>150</v>
      </c>
      <c r="D21" s="226"/>
      <c r="E21" s="226"/>
      <c r="F21" s="226"/>
    </row>
    <row r="22" spans="1:6" ht="12" customHeight="1" thickBot="1">
      <c r="A22" s="145"/>
      <c r="B22" s="146">
        <v>7</v>
      </c>
      <c r="C22" s="87" t="s">
        <v>152</v>
      </c>
      <c r="D22" s="227"/>
      <c r="E22" s="227"/>
      <c r="F22" s="227"/>
    </row>
    <row r="23" spans="1:6" ht="12" customHeight="1" thickBot="1">
      <c r="A23" s="155">
        <v>4</v>
      </c>
      <c r="B23" s="156"/>
      <c r="C23" s="157" t="s">
        <v>79</v>
      </c>
      <c r="D23" s="228">
        <v>2881</v>
      </c>
      <c r="E23" s="228">
        <v>2925</v>
      </c>
      <c r="F23" s="228">
        <v>1935</v>
      </c>
    </row>
    <row r="24" spans="1:6" s="2" customFormat="1" ht="15" customHeight="1" thickBot="1">
      <c r="A24" s="131"/>
      <c r="B24" s="132"/>
      <c r="C24" s="188" t="s">
        <v>32</v>
      </c>
      <c r="D24" s="416">
        <f>D9+D14+D15+D23</f>
        <v>2881</v>
      </c>
      <c r="E24" s="416">
        <v>2925</v>
      </c>
      <c r="F24" s="416">
        <f>F9+F14+F15+F23</f>
        <v>2013</v>
      </c>
    </row>
    <row r="25" spans="1:6" s="2" customFormat="1" ht="12.75" customHeight="1" thickBot="1">
      <c r="A25" s="158"/>
      <c r="B25" s="159"/>
      <c r="C25" s="160"/>
      <c r="D25" s="229"/>
      <c r="E25" s="229"/>
      <c r="F25" s="229"/>
    </row>
    <row r="26" spans="1:6" s="9" customFormat="1" ht="15" customHeight="1" thickBot="1">
      <c r="A26" s="151"/>
      <c r="B26" s="152"/>
      <c r="C26" s="136" t="s">
        <v>69</v>
      </c>
      <c r="D26" s="230"/>
      <c r="E26" s="230"/>
      <c r="F26" s="230"/>
    </row>
    <row r="27" spans="1:6" s="8" customFormat="1" ht="12" customHeight="1" thickBot="1">
      <c r="A27" s="110">
        <v>5</v>
      </c>
      <c r="B27" s="111"/>
      <c r="C27" s="112" t="s">
        <v>505</v>
      </c>
      <c r="D27" s="415">
        <f>D28+SUM(D30:D37)+SUM(D39:D40)</f>
        <v>2510</v>
      </c>
      <c r="E27" s="415">
        <v>2554</v>
      </c>
      <c r="F27" s="415">
        <f>F28+SUM(F30:F37)+SUM(F39:F40)</f>
        <v>1738</v>
      </c>
    </row>
    <row r="28" spans="1:6" ht="12" customHeight="1">
      <c r="A28" s="113"/>
      <c r="B28" s="114">
        <v>1</v>
      </c>
      <c r="C28" s="40" t="s">
        <v>35</v>
      </c>
      <c r="D28" s="222">
        <v>1363</v>
      </c>
      <c r="E28" s="222">
        <v>1397</v>
      </c>
      <c r="F28" s="222">
        <v>1044</v>
      </c>
    </row>
    <row r="29" spans="1:6" ht="12" customHeight="1">
      <c r="A29" s="113"/>
      <c r="B29" s="114"/>
      <c r="C29" s="207" t="s">
        <v>290</v>
      </c>
      <c r="D29" s="231"/>
      <c r="E29" s="231"/>
      <c r="F29" s="231"/>
    </row>
    <row r="30" spans="1:6" ht="12" customHeight="1">
      <c r="A30" s="113"/>
      <c r="B30" s="114">
        <v>2</v>
      </c>
      <c r="C30" s="28" t="s">
        <v>36</v>
      </c>
      <c r="D30" s="222">
        <v>344</v>
      </c>
      <c r="E30" s="222">
        <v>354</v>
      </c>
      <c r="F30" s="222">
        <v>264</v>
      </c>
    </row>
    <row r="31" spans="1:6" ht="12" customHeight="1">
      <c r="A31" s="123"/>
      <c r="B31" s="124">
        <v>3</v>
      </c>
      <c r="C31" s="28" t="s">
        <v>296</v>
      </c>
      <c r="D31" s="225">
        <v>653</v>
      </c>
      <c r="E31" s="225">
        <v>653</v>
      </c>
      <c r="F31" s="225">
        <v>305</v>
      </c>
    </row>
    <row r="32" spans="1:6" ht="12" customHeight="1">
      <c r="A32" s="123"/>
      <c r="B32" s="124">
        <v>4</v>
      </c>
      <c r="C32" s="44" t="s">
        <v>164</v>
      </c>
      <c r="D32" s="225">
        <v>150</v>
      </c>
      <c r="E32" s="225">
        <v>150</v>
      </c>
      <c r="F32" s="225">
        <v>115</v>
      </c>
    </row>
    <row r="33" spans="1:6" ht="12" customHeight="1">
      <c r="A33" s="123"/>
      <c r="B33" s="124">
        <v>5</v>
      </c>
      <c r="C33" s="67" t="s">
        <v>278</v>
      </c>
      <c r="D33" s="225"/>
      <c r="E33" s="225"/>
      <c r="F33" s="225"/>
    </row>
    <row r="34" spans="1:6" ht="12" customHeight="1">
      <c r="A34" s="123"/>
      <c r="B34" s="124">
        <v>6</v>
      </c>
      <c r="C34" s="28" t="s">
        <v>233</v>
      </c>
      <c r="D34" s="225"/>
      <c r="E34" s="225"/>
      <c r="F34" s="225"/>
    </row>
    <row r="35" spans="1:6" ht="12" customHeight="1">
      <c r="A35" s="123"/>
      <c r="B35" s="124">
        <v>7</v>
      </c>
      <c r="C35" s="83" t="s">
        <v>260</v>
      </c>
      <c r="D35" s="225"/>
      <c r="E35" s="225"/>
      <c r="F35" s="225">
        <v>10</v>
      </c>
    </row>
    <row r="36" spans="1:6" s="8" customFormat="1" ht="12" customHeight="1">
      <c r="A36" s="113"/>
      <c r="B36" s="114">
        <v>8</v>
      </c>
      <c r="C36" s="28" t="s">
        <v>156</v>
      </c>
      <c r="D36" s="222"/>
      <c r="E36" s="222"/>
      <c r="F36" s="222"/>
    </row>
    <row r="37" spans="1:6" s="8" customFormat="1" ht="12" customHeight="1">
      <c r="A37" s="126"/>
      <c r="B37" s="127">
        <v>9</v>
      </c>
      <c r="C37" s="28" t="s">
        <v>37</v>
      </c>
      <c r="D37" s="224"/>
      <c r="E37" s="224"/>
      <c r="F37" s="224"/>
    </row>
    <row r="38" spans="1:6" s="8" customFormat="1" ht="12" customHeight="1">
      <c r="A38" s="126"/>
      <c r="B38" s="127"/>
      <c r="C38" s="210" t="s">
        <v>350</v>
      </c>
      <c r="D38" s="232"/>
      <c r="E38" s="232"/>
      <c r="F38" s="232"/>
    </row>
    <row r="39" spans="1:6" ht="12" customHeight="1">
      <c r="A39" s="126"/>
      <c r="B39" s="127">
        <v>10</v>
      </c>
      <c r="C39" s="45" t="s">
        <v>248</v>
      </c>
      <c r="D39" s="224"/>
      <c r="E39" s="224"/>
      <c r="F39" s="224"/>
    </row>
    <row r="40" spans="1:6" ht="12" customHeight="1" thickBot="1">
      <c r="A40" s="113"/>
      <c r="B40" s="114">
        <v>11</v>
      </c>
      <c r="C40" s="68" t="s">
        <v>253</v>
      </c>
      <c r="D40" s="222"/>
      <c r="E40" s="222"/>
      <c r="F40" s="222"/>
    </row>
    <row r="41" spans="1:6" s="8" customFormat="1" ht="12" customHeight="1" thickBot="1">
      <c r="A41" s="110">
        <v>6</v>
      </c>
      <c r="B41" s="111"/>
      <c r="C41" s="112" t="s">
        <v>72</v>
      </c>
      <c r="D41" s="415">
        <f>SUM(D42:D45)</f>
        <v>371</v>
      </c>
      <c r="E41" s="415">
        <v>371</v>
      </c>
      <c r="F41" s="415">
        <f>SUM(F42:F45)</f>
        <v>275</v>
      </c>
    </row>
    <row r="42" spans="1:6" ht="12" customHeight="1">
      <c r="A42" s="113"/>
      <c r="B42" s="114">
        <v>1</v>
      </c>
      <c r="C42" s="84" t="s">
        <v>297</v>
      </c>
      <c r="D42" s="222"/>
      <c r="E42" s="222"/>
      <c r="F42" s="222"/>
    </row>
    <row r="43" spans="1:6" ht="12" customHeight="1">
      <c r="A43" s="113"/>
      <c r="B43" s="114">
        <v>2</v>
      </c>
      <c r="C43" s="84" t="s">
        <v>298</v>
      </c>
      <c r="D43" s="222"/>
      <c r="E43" s="222"/>
      <c r="F43" s="222"/>
    </row>
    <row r="44" spans="1:6" ht="12" customHeight="1">
      <c r="A44" s="113"/>
      <c r="B44" s="114">
        <v>3</v>
      </c>
      <c r="C44" s="84" t="s">
        <v>279</v>
      </c>
      <c r="D44" s="222"/>
      <c r="E44" s="222"/>
      <c r="F44" s="222"/>
    </row>
    <row r="45" spans="1:6" ht="12" customHeight="1" thickBot="1">
      <c r="A45" s="113"/>
      <c r="B45" s="114">
        <v>4</v>
      </c>
      <c r="C45" s="84" t="s">
        <v>73</v>
      </c>
      <c r="D45" s="222">
        <v>371</v>
      </c>
      <c r="E45" s="222">
        <v>371</v>
      </c>
      <c r="F45" s="222">
        <v>275</v>
      </c>
    </row>
    <row r="46" spans="1:6" ht="15" customHeight="1" thickBot="1">
      <c r="A46" s="131"/>
      <c r="B46" s="132"/>
      <c r="C46" s="188" t="s">
        <v>77</v>
      </c>
      <c r="D46" s="416">
        <f>D27+D41</f>
        <v>2881</v>
      </c>
      <c r="E46" s="416">
        <f>E27+E41</f>
        <v>2925</v>
      </c>
      <c r="F46" s="416">
        <f>F27+F41</f>
        <v>2013</v>
      </c>
    </row>
    <row r="47" ht="9.75" customHeight="1" thickBot="1"/>
    <row r="48" spans="1:6" ht="15" customHeight="1" thickBot="1">
      <c r="A48" s="161" t="s">
        <v>509</v>
      </c>
      <c r="B48" s="23"/>
      <c r="C48" s="162"/>
      <c r="D48" s="504">
        <v>1</v>
      </c>
      <c r="E48" s="504">
        <v>1</v>
      </c>
      <c r="F48" s="504">
        <v>1</v>
      </c>
    </row>
    <row r="49" spans="1:5" ht="14.25" customHeight="1">
      <c r="A49" s="836" t="s">
        <v>304</v>
      </c>
      <c r="B49" s="836"/>
      <c r="C49" s="836"/>
      <c r="D49" s="836"/>
      <c r="E49" s="716"/>
    </row>
  </sheetData>
  <sheetProtection/>
  <mergeCells count="5">
    <mergeCell ref="C5:C6"/>
    <mergeCell ref="D5:D6"/>
    <mergeCell ref="A49:D49"/>
    <mergeCell ref="F5:F6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D25">
      <selection activeCell="N13" sqref="N13"/>
    </sheetView>
  </sheetViews>
  <sheetFormatPr defaultColWidth="9.00390625" defaultRowHeight="12.75"/>
  <cols>
    <col min="1" max="1" width="7.625" style="3" customWidth="1"/>
    <col min="2" max="2" width="7.625" style="1" customWidth="1"/>
    <col min="3" max="3" width="49.125" style="1" customWidth="1"/>
    <col min="4" max="5" width="13.875" style="1" customWidth="1"/>
    <col min="6" max="6" width="14.375" style="1" customWidth="1"/>
    <col min="7" max="7" width="11.125" style="1" customWidth="1"/>
    <col min="8" max="9" width="10.875" style="1" customWidth="1"/>
    <col min="10" max="10" width="10.625" style="1" customWidth="1"/>
    <col min="11" max="11" width="14.875" style="1" customWidth="1"/>
    <col min="12" max="16384" width="9.375" style="1" customWidth="1"/>
  </cols>
  <sheetData>
    <row r="1" spans="1:6" s="5" customFormat="1" ht="21" customHeight="1" thickBot="1">
      <c r="A1" s="11"/>
      <c r="B1" s="12"/>
      <c r="C1" s="12"/>
      <c r="D1" s="91" t="s">
        <v>711</v>
      </c>
      <c r="E1" s="91"/>
      <c r="F1" s="91"/>
    </row>
    <row r="2" spans="1:6" s="6" customFormat="1" ht="16.5" thickBot="1">
      <c r="A2" s="16" t="s">
        <v>45</v>
      </c>
      <c r="B2" s="17"/>
      <c r="C2" s="536" t="s">
        <v>628</v>
      </c>
      <c r="D2" s="706" t="s">
        <v>629</v>
      </c>
      <c r="E2" s="714"/>
      <c r="F2" s="717"/>
    </row>
    <row r="3" spans="1:6" s="6" customFormat="1" ht="16.5" thickBot="1">
      <c r="A3" s="20" t="s">
        <v>48</v>
      </c>
      <c r="B3" s="21"/>
      <c r="C3" s="536" t="s">
        <v>647</v>
      </c>
      <c r="D3" s="22"/>
      <c r="E3" s="715"/>
      <c r="F3" s="718"/>
    </row>
    <row r="4" spans="1:6" s="7" customFormat="1" ht="21" customHeight="1" thickBot="1">
      <c r="A4" s="106"/>
      <c r="B4" s="106"/>
      <c r="C4" s="106"/>
      <c r="D4" s="15"/>
      <c r="E4" s="15"/>
      <c r="F4" s="15" t="s">
        <v>50</v>
      </c>
    </row>
    <row r="5" spans="1:11" ht="60">
      <c r="A5" s="95" t="s">
        <v>51</v>
      </c>
      <c r="B5" s="96" t="s">
        <v>289</v>
      </c>
      <c r="C5" s="831" t="s">
        <v>52</v>
      </c>
      <c r="D5" s="833" t="s">
        <v>53</v>
      </c>
      <c r="E5" s="233" t="s">
        <v>689</v>
      </c>
      <c r="F5" s="833" t="s">
        <v>707</v>
      </c>
      <c r="G5" s="837" t="s">
        <v>53</v>
      </c>
      <c r="H5" s="837" t="s">
        <v>689</v>
      </c>
      <c r="I5" s="837" t="s">
        <v>707</v>
      </c>
      <c r="J5" s="833" t="s">
        <v>53</v>
      </c>
      <c r="K5" s="833" t="s">
        <v>707</v>
      </c>
    </row>
    <row r="6" spans="1:11" ht="13.5" thickBot="1">
      <c r="A6" s="149" t="s">
        <v>54</v>
      </c>
      <c r="B6" s="150"/>
      <c r="C6" s="832"/>
      <c r="D6" s="834"/>
      <c r="E6" s="753"/>
      <c r="F6" s="834"/>
      <c r="G6" s="838"/>
      <c r="H6" s="838"/>
      <c r="I6" s="838"/>
      <c r="J6" s="834"/>
      <c r="K6" s="834"/>
    </row>
    <row r="7" spans="1:11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/>
      <c r="F7" s="192" t="s">
        <v>697</v>
      </c>
      <c r="G7" s="192" t="s">
        <v>698</v>
      </c>
      <c r="H7" s="192" t="s">
        <v>699</v>
      </c>
      <c r="I7" s="192" t="s">
        <v>700</v>
      </c>
      <c r="J7" s="192" t="s">
        <v>701</v>
      </c>
      <c r="K7" s="192" t="s">
        <v>702</v>
      </c>
    </row>
    <row r="8" spans="1:11" s="9" customFormat="1" ht="31.5" customHeight="1" thickBot="1">
      <c r="A8" s="151"/>
      <c r="B8" s="152"/>
      <c r="C8" s="136" t="s">
        <v>55</v>
      </c>
      <c r="D8" s="153" t="s">
        <v>648</v>
      </c>
      <c r="E8" s="153" t="s">
        <v>648</v>
      </c>
      <c r="F8" s="153" t="s">
        <v>648</v>
      </c>
      <c r="G8" s="153" t="s">
        <v>649</v>
      </c>
      <c r="H8" s="153" t="s">
        <v>649</v>
      </c>
      <c r="I8" s="153" t="s">
        <v>649</v>
      </c>
      <c r="J8" s="153" t="s">
        <v>681</v>
      </c>
      <c r="K8" s="153" t="s">
        <v>681</v>
      </c>
    </row>
    <row r="9" spans="1:11" s="8" customFormat="1" ht="12" customHeight="1" thickBot="1">
      <c r="A9" s="110">
        <v>1</v>
      </c>
      <c r="B9" s="111"/>
      <c r="C9" s="112" t="s">
        <v>56</v>
      </c>
      <c r="D9" s="414">
        <f aca="true" t="shared" si="0" ref="D9:K9">SUM(D10:D13)</f>
        <v>144</v>
      </c>
      <c r="E9" s="414">
        <f>SUM(E10:E13)</f>
        <v>144</v>
      </c>
      <c r="F9" s="414">
        <f t="shared" si="0"/>
        <v>49</v>
      </c>
      <c r="G9" s="414">
        <f t="shared" si="0"/>
        <v>0</v>
      </c>
      <c r="H9" s="414">
        <f>SUM(H10:H13)</f>
        <v>0</v>
      </c>
      <c r="I9" s="414">
        <f t="shared" si="0"/>
        <v>0</v>
      </c>
      <c r="J9" s="414">
        <f t="shared" si="0"/>
        <v>0</v>
      </c>
      <c r="K9" s="414">
        <f t="shared" si="0"/>
        <v>0</v>
      </c>
    </row>
    <row r="10" spans="1:11" ht="12" customHeight="1">
      <c r="A10" s="113"/>
      <c r="B10" s="114">
        <v>1</v>
      </c>
      <c r="C10" s="84" t="s">
        <v>333</v>
      </c>
      <c r="D10" s="222"/>
      <c r="E10" s="222"/>
      <c r="F10" s="222"/>
      <c r="G10" s="222"/>
      <c r="H10" s="222"/>
      <c r="I10" s="222"/>
      <c r="J10" s="222"/>
      <c r="K10" s="222"/>
    </row>
    <row r="11" spans="1:11" ht="12" customHeight="1">
      <c r="A11" s="113"/>
      <c r="B11" s="114">
        <v>2</v>
      </c>
      <c r="C11" s="84" t="s">
        <v>239</v>
      </c>
      <c r="D11" s="222">
        <v>144</v>
      </c>
      <c r="E11" s="222">
        <v>144</v>
      </c>
      <c r="F11" s="222"/>
      <c r="G11" s="222"/>
      <c r="H11" s="222"/>
      <c r="I11" s="222"/>
      <c r="J11" s="222"/>
      <c r="K11" s="222"/>
    </row>
    <row r="12" spans="1:11" ht="12" customHeight="1">
      <c r="A12" s="113"/>
      <c r="B12" s="114">
        <v>3</v>
      </c>
      <c r="C12" s="84" t="s">
        <v>240</v>
      </c>
      <c r="D12" s="222"/>
      <c r="E12" s="222"/>
      <c r="F12" s="222"/>
      <c r="G12" s="222"/>
      <c r="H12" s="222"/>
      <c r="I12" s="222"/>
      <c r="J12" s="222"/>
      <c r="K12" s="222"/>
    </row>
    <row r="13" spans="1:11" ht="12" customHeight="1" thickBot="1">
      <c r="A13" s="113"/>
      <c r="B13" s="114">
        <v>4</v>
      </c>
      <c r="C13" s="84" t="s">
        <v>241</v>
      </c>
      <c r="D13" s="222"/>
      <c r="E13" s="222"/>
      <c r="F13" s="222">
        <v>49</v>
      </c>
      <c r="G13" s="222"/>
      <c r="H13" s="222"/>
      <c r="I13" s="222"/>
      <c r="J13" s="222"/>
      <c r="K13" s="222"/>
    </row>
    <row r="14" spans="1:11" ht="12" customHeight="1" thickBot="1">
      <c r="A14" s="110">
        <v>2</v>
      </c>
      <c r="B14" s="132"/>
      <c r="C14" s="112" t="s">
        <v>61</v>
      </c>
      <c r="D14" s="223">
        <v>3800</v>
      </c>
      <c r="E14" s="223">
        <v>3800</v>
      </c>
      <c r="F14" s="223">
        <v>2730</v>
      </c>
      <c r="G14" s="223"/>
      <c r="H14" s="223"/>
      <c r="I14" s="223"/>
      <c r="J14" s="223"/>
      <c r="K14" s="223"/>
    </row>
    <row r="15" spans="1:11" s="8" customFormat="1" ht="12" customHeight="1" thickBot="1">
      <c r="A15" s="110">
        <v>3</v>
      </c>
      <c r="B15" s="111"/>
      <c r="C15" s="112" t="s">
        <v>272</v>
      </c>
      <c r="D15" s="415">
        <f aca="true" t="shared" si="1" ref="D15:K15">SUM(D16:D22)</f>
        <v>6425</v>
      </c>
      <c r="E15" s="415">
        <f>SUM(E16:E22)</f>
        <v>14797</v>
      </c>
      <c r="F15" s="415">
        <f t="shared" si="1"/>
        <v>7781</v>
      </c>
      <c r="G15" s="415">
        <f t="shared" si="1"/>
        <v>564</v>
      </c>
      <c r="H15" s="415">
        <f>SUM(H16:H22)</f>
        <v>564</v>
      </c>
      <c r="I15" s="415">
        <f t="shared" si="1"/>
        <v>176</v>
      </c>
      <c r="J15" s="415">
        <f t="shared" si="1"/>
        <v>0</v>
      </c>
      <c r="K15" s="415">
        <f t="shared" si="1"/>
        <v>0</v>
      </c>
    </row>
    <row r="16" spans="1:11" s="2" customFormat="1" ht="12" customHeight="1">
      <c r="A16" s="126"/>
      <c r="B16" s="127">
        <v>1</v>
      </c>
      <c r="C16" s="128" t="s">
        <v>273</v>
      </c>
      <c r="D16" s="224"/>
      <c r="E16" s="224"/>
      <c r="F16" s="224"/>
      <c r="G16" s="224">
        <v>564</v>
      </c>
      <c r="H16" s="224">
        <v>564</v>
      </c>
      <c r="I16" s="224">
        <v>176</v>
      </c>
      <c r="J16" s="224"/>
      <c r="K16" s="224"/>
    </row>
    <row r="17" spans="1:11" s="2" customFormat="1" ht="12" customHeight="1">
      <c r="A17" s="113"/>
      <c r="B17" s="114">
        <v>2</v>
      </c>
      <c r="C17" s="128" t="s">
        <v>274</v>
      </c>
      <c r="D17" s="222"/>
      <c r="E17" s="222"/>
      <c r="F17" s="222"/>
      <c r="G17" s="222"/>
      <c r="H17" s="222"/>
      <c r="I17" s="222"/>
      <c r="J17" s="222"/>
      <c r="K17" s="222"/>
    </row>
    <row r="18" spans="1:11" s="2" customFormat="1" ht="12" customHeight="1">
      <c r="A18" s="113"/>
      <c r="B18" s="114">
        <v>3</v>
      </c>
      <c r="C18" s="84" t="s">
        <v>334</v>
      </c>
      <c r="D18" s="222"/>
      <c r="E18" s="222">
        <v>7972</v>
      </c>
      <c r="F18" s="222"/>
      <c r="G18" s="222"/>
      <c r="H18" s="222"/>
      <c r="I18" s="222"/>
      <c r="J18" s="222"/>
      <c r="K18" s="222"/>
    </row>
    <row r="19" spans="1:11" s="2" customFormat="1" ht="12" customHeight="1">
      <c r="A19" s="113"/>
      <c r="B19" s="114">
        <v>4</v>
      </c>
      <c r="C19" s="130" t="s">
        <v>275</v>
      </c>
      <c r="D19" s="222"/>
      <c r="E19" s="222"/>
      <c r="F19" s="222"/>
      <c r="G19" s="222"/>
      <c r="H19" s="222"/>
      <c r="I19" s="222"/>
      <c r="J19" s="222"/>
      <c r="K19" s="222"/>
    </row>
    <row r="20" spans="1:11" s="2" customFormat="1" ht="12" customHeight="1">
      <c r="A20" s="113"/>
      <c r="B20" s="114">
        <v>5</v>
      </c>
      <c r="C20" s="84" t="s">
        <v>276</v>
      </c>
      <c r="D20" s="222">
        <v>800</v>
      </c>
      <c r="E20" s="222">
        <v>1200</v>
      </c>
      <c r="F20" s="222">
        <v>800</v>
      </c>
      <c r="G20" s="222"/>
      <c r="H20" s="222"/>
      <c r="I20" s="222"/>
      <c r="J20" s="222"/>
      <c r="K20" s="222"/>
    </row>
    <row r="21" spans="1:11" ht="12" customHeight="1">
      <c r="A21" s="144"/>
      <c r="B21" s="121">
        <v>6</v>
      </c>
      <c r="C21" s="86" t="s">
        <v>150</v>
      </c>
      <c r="D21" s="226">
        <v>5625</v>
      </c>
      <c r="E21" s="226">
        <v>5625</v>
      </c>
      <c r="F21" s="226">
        <v>6981</v>
      </c>
      <c r="G21" s="226"/>
      <c r="H21" s="226"/>
      <c r="I21" s="226"/>
      <c r="J21" s="226"/>
      <c r="K21" s="226"/>
    </row>
    <row r="22" spans="1:11" ht="12" customHeight="1" thickBot="1">
      <c r="A22" s="145"/>
      <c r="B22" s="146">
        <v>7</v>
      </c>
      <c r="C22" s="87" t="s">
        <v>152</v>
      </c>
      <c r="D22" s="227"/>
      <c r="E22" s="227"/>
      <c r="F22" s="227"/>
      <c r="G22" s="227"/>
      <c r="H22" s="227"/>
      <c r="I22" s="227"/>
      <c r="J22" s="227"/>
      <c r="K22" s="227"/>
    </row>
    <row r="23" spans="1:11" ht="12" customHeight="1" thickBot="1">
      <c r="A23" s="155">
        <v>4</v>
      </c>
      <c r="B23" s="156"/>
      <c r="C23" s="157" t="s">
        <v>79</v>
      </c>
      <c r="D23" s="228"/>
      <c r="E23" s="228"/>
      <c r="F23" s="228"/>
      <c r="G23" s="228">
        <v>30</v>
      </c>
      <c r="H23" s="228">
        <v>189</v>
      </c>
      <c r="I23" s="228">
        <v>195</v>
      </c>
      <c r="J23" s="228">
        <v>50</v>
      </c>
      <c r="K23" s="228"/>
    </row>
    <row r="24" spans="1:11" s="2" customFormat="1" ht="15" customHeight="1" thickBot="1">
      <c r="A24" s="131"/>
      <c r="B24" s="132"/>
      <c r="C24" s="188" t="s">
        <v>32</v>
      </c>
      <c r="D24" s="416">
        <f aca="true" t="shared" si="2" ref="D24:K24">D9+D14+D15+D23</f>
        <v>10369</v>
      </c>
      <c r="E24" s="416">
        <f>E9+E14+E15+E23</f>
        <v>18741</v>
      </c>
      <c r="F24" s="416">
        <f t="shared" si="2"/>
        <v>10560</v>
      </c>
      <c r="G24" s="416">
        <f t="shared" si="2"/>
        <v>594</v>
      </c>
      <c r="H24" s="416">
        <f>H9+H14+H15+H23</f>
        <v>753</v>
      </c>
      <c r="I24" s="416">
        <f t="shared" si="2"/>
        <v>371</v>
      </c>
      <c r="J24" s="416">
        <f t="shared" si="2"/>
        <v>50</v>
      </c>
      <c r="K24" s="416">
        <f t="shared" si="2"/>
        <v>0</v>
      </c>
    </row>
    <row r="25" spans="1:11" s="2" customFormat="1" ht="12.75" customHeight="1" thickBot="1">
      <c r="A25" s="158"/>
      <c r="B25" s="159"/>
      <c r="C25" s="160"/>
      <c r="D25" s="229"/>
      <c r="E25" s="229"/>
      <c r="F25" s="229"/>
      <c r="G25" s="229"/>
      <c r="H25" s="229"/>
      <c r="I25" s="229"/>
      <c r="J25" s="229"/>
      <c r="K25" s="229"/>
    </row>
    <row r="26" spans="1:11" s="9" customFormat="1" ht="15" customHeight="1" thickBot="1">
      <c r="A26" s="151"/>
      <c r="B26" s="152"/>
      <c r="C26" s="136" t="s">
        <v>69</v>
      </c>
      <c r="D26" s="230"/>
      <c r="E26" s="230"/>
      <c r="F26" s="230"/>
      <c r="G26" s="230"/>
      <c r="H26" s="230"/>
      <c r="I26" s="230"/>
      <c r="J26" s="230"/>
      <c r="K26" s="230"/>
    </row>
    <row r="27" spans="1:11" s="8" customFormat="1" ht="12" customHeight="1" thickBot="1">
      <c r="A27" s="110">
        <v>5</v>
      </c>
      <c r="B27" s="111"/>
      <c r="C27" s="112" t="s">
        <v>70</v>
      </c>
      <c r="D27" s="415">
        <f aca="true" t="shared" si="3" ref="D27:K27">D28+SUM(D30:D37)+SUM(D39:D40)</f>
        <v>2220</v>
      </c>
      <c r="E27" s="415">
        <f>E28+SUM(E30:E37)+SUM(E39:E40)</f>
        <v>1618</v>
      </c>
      <c r="F27" s="415">
        <f t="shared" si="3"/>
        <v>601</v>
      </c>
      <c r="G27" s="415">
        <f t="shared" si="3"/>
        <v>594</v>
      </c>
      <c r="H27" s="415">
        <f>H28+SUM(H30:H37)+SUM(H39:H40)</f>
        <v>753</v>
      </c>
      <c r="I27" s="415">
        <f t="shared" si="3"/>
        <v>371</v>
      </c>
      <c r="J27" s="415">
        <f t="shared" si="3"/>
        <v>50</v>
      </c>
      <c r="K27" s="415">
        <f t="shared" si="3"/>
        <v>0</v>
      </c>
    </row>
    <row r="28" spans="1:11" ht="12" customHeight="1">
      <c r="A28" s="113"/>
      <c r="B28" s="114">
        <v>1</v>
      </c>
      <c r="C28" s="40" t="s">
        <v>35</v>
      </c>
      <c r="D28" s="222"/>
      <c r="E28" s="222"/>
      <c r="F28" s="222"/>
      <c r="G28" s="222">
        <v>468</v>
      </c>
      <c r="H28" s="222">
        <v>608</v>
      </c>
      <c r="I28" s="222">
        <v>303</v>
      </c>
      <c r="J28" s="222"/>
      <c r="K28" s="222"/>
    </row>
    <row r="29" spans="1:11" ht="12" customHeight="1">
      <c r="A29" s="113"/>
      <c r="B29" s="114"/>
      <c r="C29" s="207" t="s">
        <v>290</v>
      </c>
      <c r="D29" s="231"/>
      <c r="E29" s="231"/>
      <c r="F29" s="231"/>
      <c r="G29" s="231"/>
      <c r="H29" s="231"/>
      <c r="I29" s="231"/>
      <c r="J29" s="231"/>
      <c r="K29" s="231"/>
    </row>
    <row r="30" spans="1:11" ht="12" customHeight="1">
      <c r="A30" s="113"/>
      <c r="B30" s="114">
        <v>2</v>
      </c>
      <c r="C30" s="28" t="s">
        <v>36</v>
      </c>
      <c r="D30" s="222"/>
      <c r="E30" s="222"/>
      <c r="F30" s="222"/>
      <c r="G30" s="222">
        <v>126</v>
      </c>
      <c r="H30" s="222">
        <v>145</v>
      </c>
      <c r="I30" s="222">
        <v>41</v>
      </c>
      <c r="J30" s="222"/>
      <c r="K30" s="222"/>
    </row>
    <row r="31" spans="1:11" ht="12" customHeight="1">
      <c r="A31" s="123"/>
      <c r="B31" s="124">
        <v>3</v>
      </c>
      <c r="C31" s="28" t="s">
        <v>296</v>
      </c>
      <c r="D31" s="225">
        <v>1020</v>
      </c>
      <c r="E31" s="225">
        <v>1618</v>
      </c>
      <c r="F31" s="225">
        <v>601</v>
      </c>
      <c r="G31" s="225"/>
      <c r="H31" s="225"/>
      <c r="I31" s="225">
        <v>27</v>
      </c>
      <c r="J31" s="225"/>
      <c r="K31" s="225"/>
    </row>
    <row r="32" spans="1:11" ht="12" customHeight="1">
      <c r="A32" s="123"/>
      <c r="B32" s="124">
        <v>4</v>
      </c>
      <c r="C32" s="44" t="s">
        <v>164</v>
      </c>
      <c r="D32" s="225"/>
      <c r="E32" s="225"/>
      <c r="F32" s="225"/>
      <c r="G32" s="225"/>
      <c r="H32" s="225"/>
      <c r="I32" s="225"/>
      <c r="J32" s="225"/>
      <c r="K32" s="225"/>
    </row>
    <row r="33" spans="1:11" ht="12" customHeight="1">
      <c r="A33" s="123"/>
      <c r="B33" s="124">
        <v>5</v>
      </c>
      <c r="C33" s="67" t="s">
        <v>278</v>
      </c>
      <c r="D33" s="225"/>
      <c r="E33" s="225"/>
      <c r="F33" s="225"/>
      <c r="G33" s="225"/>
      <c r="H33" s="225"/>
      <c r="I33" s="225"/>
      <c r="J33" s="225"/>
      <c r="K33" s="225"/>
    </row>
    <row r="34" spans="1:11" ht="12" customHeight="1">
      <c r="A34" s="123"/>
      <c r="B34" s="124">
        <v>6</v>
      </c>
      <c r="C34" s="28" t="s">
        <v>233</v>
      </c>
      <c r="D34" s="225"/>
      <c r="E34" s="225"/>
      <c r="F34" s="225"/>
      <c r="G34" s="225"/>
      <c r="H34" s="225"/>
      <c r="I34" s="225"/>
      <c r="J34" s="225"/>
      <c r="K34" s="225"/>
    </row>
    <row r="35" spans="1:11" ht="12" customHeight="1">
      <c r="A35" s="123"/>
      <c r="B35" s="124">
        <v>7</v>
      </c>
      <c r="C35" s="83" t="s">
        <v>260</v>
      </c>
      <c r="D35" s="225"/>
      <c r="E35" s="225"/>
      <c r="F35" s="225"/>
      <c r="G35" s="225"/>
      <c r="H35" s="225"/>
      <c r="I35" s="225"/>
      <c r="J35" s="225">
        <v>50</v>
      </c>
      <c r="K35" s="225"/>
    </row>
    <row r="36" spans="1:11" s="8" customFormat="1" ht="12" customHeight="1">
      <c r="A36" s="113"/>
      <c r="B36" s="114">
        <v>8</v>
      </c>
      <c r="C36" s="28" t="s">
        <v>156</v>
      </c>
      <c r="D36" s="222"/>
      <c r="E36" s="222"/>
      <c r="F36" s="222"/>
      <c r="G36" s="222"/>
      <c r="H36" s="222"/>
      <c r="I36" s="222"/>
      <c r="J36" s="222"/>
      <c r="K36" s="222"/>
    </row>
    <row r="37" spans="1:11" s="8" customFormat="1" ht="12" customHeight="1">
      <c r="A37" s="126"/>
      <c r="B37" s="127">
        <v>9</v>
      </c>
      <c r="C37" s="28" t="s">
        <v>37</v>
      </c>
      <c r="D37" s="224"/>
      <c r="E37" s="224"/>
      <c r="F37" s="224"/>
      <c r="G37" s="224"/>
      <c r="H37" s="224"/>
      <c r="I37" s="224"/>
      <c r="J37" s="224"/>
      <c r="K37" s="224"/>
    </row>
    <row r="38" spans="1:11" s="8" customFormat="1" ht="12" customHeight="1">
      <c r="A38" s="126"/>
      <c r="B38" s="127"/>
      <c r="C38" s="210" t="s">
        <v>350</v>
      </c>
      <c r="D38" s="232"/>
      <c r="E38" s="232"/>
      <c r="F38" s="232"/>
      <c r="G38" s="232"/>
      <c r="H38" s="232"/>
      <c r="I38" s="232"/>
      <c r="J38" s="232"/>
      <c r="K38" s="232"/>
    </row>
    <row r="39" spans="1:11" ht="12" customHeight="1">
      <c r="A39" s="126"/>
      <c r="B39" s="127">
        <v>10</v>
      </c>
      <c r="C39" s="45" t="s">
        <v>248</v>
      </c>
      <c r="D39" s="224">
        <v>1200</v>
      </c>
      <c r="E39" s="224"/>
      <c r="F39" s="224"/>
      <c r="G39" s="224"/>
      <c r="H39" s="224"/>
      <c r="I39" s="224"/>
      <c r="J39" s="224"/>
      <c r="K39" s="224"/>
    </row>
    <row r="40" spans="1:11" ht="12" customHeight="1" thickBot="1">
      <c r="A40" s="113"/>
      <c r="B40" s="114">
        <v>11</v>
      </c>
      <c r="C40" s="68" t="s">
        <v>253</v>
      </c>
      <c r="D40" s="222"/>
      <c r="E40" s="222"/>
      <c r="F40" s="222"/>
      <c r="G40" s="222"/>
      <c r="H40" s="222"/>
      <c r="I40" s="222"/>
      <c r="J40" s="222"/>
      <c r="K40" s="222"/>
    </row>
    <row r="41" spans="1:11" s="8" customFormat="1" ht="12" customHeight="1" thickBot="1">
      <c r="A41" s="110">
        <v>6</v>
      </c>
      <c r="B41" s="111"/>
      <c r="C41" s="112" t="s">
        <v>72</v>
      </c>
      <c r="D41" s="415">
        <f aca="true" t="shared" si="4" ref="D41:K41">SUM(D42:D45)</f>
        <v>2040</v>
      </c>
      <c r="E41" s="415">
        <f>SUM(E42:E45)</f>
        <v>11173</v>
      </c>
      <c r="F41" s="415">
        <f t="shared" si="4"/>
        <v>208</v>
      </c>
      <c r="G41" s="415">
        <f t="shared" si="4"/>
        <v>0</v>
      </c>
      <c r="H41" s="415">
        <f>SUM(H42:H45)</f>
        <v>0</v>
      </c>
      <c r="I41" s="415">
        <f t="shared" si="4"/>
        <v>0</v>
      </c>
      <c r="J41" s="415">
        <f t="shared" si="4"/>
        <v>0</v>
      </c>
      <c r="K41" s="415">
        <f t="shared" si="4"/>
        <v>0</v>
      </c>
    </row>
    <row r="42" spans="1:11" ht="12" customHeight="1">
      <c r="A42" s="113"/>
      <c r="B42" s="114">
        <v>1</v>
      </c>
      <c r="C42" s="84" t="s">
        <v>297</v>
      </c>
      <c r="D42" s="222">
        <v>2040</v>
      </c>
      <c r="E42" s="222">
        <v>11173</v>
      </c>
      <c r="F42" s="222">
        <v>208</v>
      </c>
      <c r="G42" s="222"/>
      <c r="H42" s="222"/>
      <c r="I42" s="222"/>
      <c r="J42" s="222"/>
      <c r="K42" s="222"/>
    </row>
    <row r="43" spans="1:11" ht="12" customHeight="1">
      <c r="A43" s="113"/>
      <c r="B43" s="114">
        <v>2</v>
      </c>
      <c r="C43" s="84" t="s">
        <v>298</v>
      </c>
      <c r="D43" s="222"/>
      <c r="E43" s="222"/>
      <c r="F43" s="222"/>
      <c r="G43" s="222"/>
      <c r="H43" s="222"/>
      <c r="I43" s="222"/>
      <c r="J43" s="222"/>
      <c r="K43" s="222"/>
    </row>
    <row r="44" spans="1:11" ht="12" customHeight="1">
      <c r="A44" s="113"/>
      <c r="B44" s="114">
        <v>3</v>
      </c>
      <c r="C44" s="84" t="s">
        <v>279</v>
      </c>
      <c r="D44" s="222"/>
      <c r="E44" s="222"/>
      <c r="F44" s="222"/>
      <c r="G44" s="222"/>
      <c r="H44" s="222"/>
      <c r="I44" s="222"/>
      <c r="J44" s="222"/>
      <c r="K44" s="222"/>
    </row>
    <row r="45" spans="1:11" ht="12" customHeight="1" thickBot="1">
      <c r="A45" s="113"/>
      <c r="B45" s="114">
        <v>4</v>
      </c>
      <c r="C45" s="84" t="s">
        <v>73</v>
      </c>
      <c r="D45" s="222"/>
      <c r="E45" s="222"/>
      <c r="F45" s="222"/>
      <c r="G45" s="222"/>
      <c r="H45" s="222"/>
      <c r="I45" s="222"/>
      <c r="J45" s="222"/>
      <c r="K45" s="222"/>
    </row>
    <row r="46" spans="1:11" ht="15" customHeight="1" thickBot="1">
      <c r="A46" s="131"/>
      <c r="B46" s="132"/>
      <c r="C46" s="188" t="s">
        <v>77</v>
      </c>
      <c r="D46" s="416">
        <f aca="true" t="shared" si="5" ref="D46:K46">D27+D41</f>
        <v>4260</v>
      </c>
      <c r="E46" s="416">
        <f>E27+E41</f>
        <v>12791</v>
      </c>
      <c r="F46" s="416">
        <f t="shared" si="5"/>
        <v>809</v>
      </c>
      <c r="G46" s="416">
        <f t="shared" si="5"/>
        <v>594</v>
      </c>
      <c r="H46" s="416">
        <f>H27+H41</f>
        <v>753</v>
      </c>
      <c r="I46" s="416">
        <f t="shared" si="5"/>
        <v>371</v>
      </c>
      <c r="J46" s="416">
        <f t="shared" si="5"/>
        <v>50</v>
      </c>
      <c r="K46" s="416">
        <f t="shared" si="5"/>
        <v>0</v>
      </c>
    </row>
    <row r="47" ht="9.75" customHeight="1" thickBot="1"/>
    <row r="48" spans="1:11" ht="15" customHeight="1" thickBot="1">
      <c r="A48" s="161" t="s">
        <v>509</v>
      </c>
      <c r="B48" s="23"/>
      <c r="C48" s="162"/>
      <c r="D48" s="707"/>
      <c r="E48" s="755"/>
      <c r="F48" s="707"/>
      <c r="G48" s="708">
        <v>1</v>
      </c>
      <c r="H48" s="708">
        <v>1</v>
      </c>
      <c r="I48" s="708">
        <v>1</v>
      </c>
      <c r="J48" s="709"/>
      <c r="K48" s="709"/>
    </row>
    <row r="49" spans="1:6" ht="14.25" customHeight="1">
      <c r="A49" s="836" t="s">
        <v>304</v>
      </c>
      <c r="B49" s="836"/>
      <c r="C49" s="836"/>
      <c r="D49" s="836"/>
      <c r="E49" s="716"/>
      <c r="F49" s="716"/>
    </row>
  </sheetData>
  <sheetProtection/>
  <mergeCells count="9">
    <mergeCell ref="A49:D49"/>
    <mergeCell ref="G5:G6"/>
    <mergeCell ref="F5:F6"/>
    <mergeCell ref="I5:I6"/>
    <mergeCell ref="K5:K6"/>
    <mergeCell ref="J5:J6"/>
    <mergeCell ref="C5:C6"/>
    <mergeCell ref="D5:D6"/>
    <mergeCell ref="H5:H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E24" sqref="E24"/>
    </sheetView>
  </sheetViews>
  <sheetFormatPr defaultColWidth="9.00390625" defaultRowHeight="12.75"/>
  <cols>
    <col min="1" max="1" width="7.375" style="3" customWidth="1"/>
    <col min="2" max="2" width="8.50390625" style="1" customWidth="1"/>
    <col min="3" max="3" width="41.875" style="1" customWidth="1"/>
    <col min="4" max="5" width="18.625" style="1" customWidth="1"/>
    <col min="6" max="16384" width="9.375" style="1" customWidth="1"/>
  </cols>
  <sheetData>
    <row r="1" spans="1:5" s="5" customFormat="1" ht="21" customHeight="1" thickBot="1">
      <c r="A1" s="11"/>
      <c r="B1" s="12"/>
      <c r="C1" s="12"/>
      <c r="D1" s="91"/>
      <c r="E1" s="91" t="s">
        <v>666</v>
      </c>
    </row>
    <row r="2" spans="1:5" s="6" customFormat="1" ht="16.5" thickBot="1">
      <c r="A2" s="16" t="s">
        <v>45</v>
      </c>
      <c r="B2" s="17"/>
      <c r="C2" s="536" t="s">
        <v>628</v>
      </c>
      <c r="D2" s="706" t="s">
        <v>629</v>
      </c>
      <c r="E2" s="717"/>
    </row>
    <row r="3" spans="1:5" s="6" customFormat="1" ht="16.5" thickBot="1">
      <c r="A3" s="20" t="s">
        <v>48</v>
      </c>
      <c r="B3" s="21"/>
      <c r="C3" s="536" t="s">
        <v>630</v>
      </c>
      <c r="D3" s="22"/>
      <c r="E3" s="718"/>
    </row>
    <row r="4" spans="1:5" s="7" customFormat="1" ht="21" customHeight="1" thickBot="1">
      <c r="A4" s="106"/>
      <c r="B4" s="106"/>
      <c r="C4" s="106"/>
      <c r="D4" s="15"/>
      <c r="E4" s="15" t="s">
        <v>50</v>
      </c>
    </row>
    <row r="5" spans="1:5" ht="36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707</v>
      </c>
    </row>
    <row r="6" spans="1:5" ht="13.5" thickBot="1">
      <c r="A6" s="149" t="s">
        <v>54</v>
      </c>
      <c r="B6" s="150"/>
      <c r="C6" s="832"/>
      <c r="D6" s="834"/>
      <c r="E6" s="834"/>
    </row>
    <row r="7" spans="1:5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</row>
    <row r="8" spans="1:5" s="9" customFormat="1" ht="15.75" customHeight="1" thickBot="1">
      <c r="A8" s="151"/>
      <c r="B8" s="152"/>
      <c r="C8" s="136" t="s">
        <v>55</v>
      </c>
      <c r="D8" s="153"/>
      <c r="E8" s="153"/>
    </row>
    <row r="9" spans="1:5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</row>
    <row r="10" spans="1:5" ht="12" customHeight="1">
      <c r="A10" s="113"/>
      <c r="B10" s="114">
        <v>1</v>
      </c>
      <c r="C10" s="84" t="s">
        <v>333</v>
      </c>
      <c r="D10" s="222"/>
      <c r="E10" s="222"/>
    </row>
    <row r="11" spans="1:5" ht="12" customHeight="1">
      <c r="A11" s="113"/>
      <c r="B11" s="114">
        <v>2</v>
      </c>
      <c r="C11" s="84" t="s">
        <v>239</v>
      </c>
      <c r="D11" s="222"/>
      <c r="E11" s="222"/>
    </row>
    <row r="12" spans="1:5" ht="12" customHeight="1">
      <c r="A12" s="113"/>
      <c r="B12" s="114">
        <v>3</v>
      </c>
      <c r="C12" s="84" t="s">
        <v>240</v>
      </c>
      <c r="D12" s="222"/>
      <c r="E12" s="222"/>
    </row>
    <row r="13" spans="1:5" ht="12" customHeight="1" thickBot="1">
      <c r="A13" s="113"/>
      <c r="B13" s="114">
        <v>4</v>
      </c>
      <c r="C13" s="84" t="s">
        <v>241</v>
      </c>
      <c r="D13" s="222"/>
      <c r="E13" s="222"/>
    </row>
    <row r="14" spans="1:5" ht="12" customHeight="1" thickBot="1">
      <c r="A14" s="110">
        <v>2</v>
      </c>
      <c r="B14" s="132"/>
      <c r="C14" s="112" t="s">
        <v>61</v>
      </c>
      <c r="D14" s="223"/>
      <c r="E14" s="223"/>
    </row>
    <row r="15" spans="1:5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  <c r="E15" s="415">
        <f>SUM(E16:E22)</f>
        <v>0</v>
      </c>
    </row>
    <row r="16" spans="1:5" s="2" customFormat="1" ht="12" customHeight="1">
      <c r="A16" s="126"/>
      <c r="B16" s="127">
        <v>1</v>
      </c>
      <c r="C16" s="128" t="s">
        <v>273</v>
      </c>
      <c r="D16" s="224"/>
      <c r="E16" s="224"/>
    </row>
    <row r="17" spans="1:5" s="2" customFormat="1" ht="12" customHeight="1">
      <c r="A17" s="113"/>
      <c r="B17" s="114">
        <v>2</v>
      </c>
      <c r="C17" s="128" t="s">
        <v>274</v>
      </c>
      <c r="D17" s="222"/>
      <c r="E17" s="222"/>
    </row>
    <row r="18" spans="1:5" s="2" customFormat="1" ht="12" customHeight="1">
      <c r="A18" s="113"/>
      <c r="B18" s="114">
        <v>3</v>
      </c>
      <c r="C18" s="84" t="s">
        <v>334</v>
      </c>
      <c r="D18" s="222"/>
      <c r="E18" s="222"/>
    </row>
    <row r="19" spans="1:5" s="2" customFormat="1" ht="12" customHeight="1">
      <c r="A19" s="113"/>
      <c r="B19" s="114">
        <v>4</v>
      </c>
      <c r="C19" s="130" t="s">
        <v>275</v>
      </c>
      <c r="D19" s="222"/>
      <c r="E19" s="222"/>
    </row>
    <row r="20" spans="1:5" s="2" customFormat="1" ht="12" customHeight="1">
      <c r="A20" s="113"/>
      <c r="B20" s="114">
        <v>5</v>
      </c>
      <c r="C20" s="84" t="s">
        <v>276</v>
      </c>
      <c r="D20" s="222"/>
      <c r="E20" s="222"/>
    </row>
    <row r="21" spans="1:5" ht="12" customHeight="1">
      <c r="A21" s="144"/>
      <c r="B21" s="121">
        <v>6</v>
      </c>
      <c r="C21" s="86" t="s">
        <v>150</v>
      </c>
      <c r="D21" s="226"/>
      <c r="E21" s="226"/>
    </row>
    <row r="22" spans="1:5" ht="12" customHeight="1" thickBot="1">
      <c r="A22" s="145"/>
      <c r="B22" s="146">
        <v>7</v>
      </c>
      <c r="C22" s="87" t="s">
        <v>152</v>
      </c>
      <c r="D22" s="227"/>
      <c r="E22" s="227"/>
    </row>
    <row r="23" spans="1:5" ht="12" customHeight="1" thickBot="1">
      <c r="A23" s="155">
        <v>4</v>
      </c>
      <c r="B23" s="156"/>
      <c r="C23" s="157" t="s">
        <v>79</v>
      </c>
      <c r="D23" s="228">
        <v>700</v>
      </c>
      <c r="E23" s="228">
        <v>524</v>
      </c>
    </row>
    <row r="24" spans="1:5" s="2" customFormat="1" ht="15" customHeight="1" thickBot="1">
      <c r="A24" s="131"/>
      <c r="B24" s="132"/>
      <c r="C24" s="188" t="s">
        <v>32</v>
      </c>
      <c r="D24" s="416">
        <f>D9+D14+D15+D23</f>
        <v>700</v>
      </c>
      <c r="E24" s="416">
        <f>E9+E14+E15+E23</f>
        <v>524</v>
      </c>
    </row>
    <row r="25" spans="1:5" s="2" customFormat="1" ht="12.75" customHeight="1" thickBot="1">
      <c r="A25" s="158"/>
      <c r="B25" s="159"/>
      <c r="C25" s="160"/>
      <c r="D25" s="229"/>
      <c r="E25" s="229"/>
    </row>
    <row r="26" spans="1:5" s="9" customFormat="1" ht="15" customHeight="1" thickBot="1">
      <c r="A26" s="151"/>
      <c r="B26" s="152"/>
      <c r="C26" s="136" t="s">
        <v>69</v>
      </c>
      <c r="D26" s="230"/>
      <c r="E26" s="230"/>
    </row>
    <row r="27" spans="1:5" s="8" customFormat="1" ht="12" customHeight="1" thickBot="1">
      <c r="A27" s="110">
        <v>5</v>
      </c>
      <c r="B27" s="111"/>
      <c r="C27" s="112" t="s">
        <v>70</v>
      </c>
      <c r="D27" s="415">
        <f>D28+SUM(D30:D37)+SUM(D39:D40)</f>
        <v>700</v>
      </c>
      <c r="E27" s="415">
        <f>E28+SUM(E30:E37)+SUM(E39:E40)</f>
        <v>524</v>
      </c>
    </row>
    <row r="28" spans="1:5" ht="12" customHeight="1">
      <c r="A28" s="113"/>
      <c r="B28" s="114">
        <v>1</v>
      </c>
      <c r="C28" s="40" t="s">
        <v>35</v>
      </c>
      <c r="D28" s="222"/>
      <c r="E28" s="222"/>
    </row>
    <row r="29" spans="1:5" ht="12" customHeight="1">
      <c r="A29" s="113"/>
      <c r="B29" s="114"/>
      <c r="C29" s="207" t="s">
        <v>290</v>
      </c>
      <c r="D29" s="231"/>
      <c r="E29" s="231"/>
    </row>
    <row r="30" spans="1:5" ht="12" customHeight="1">
      <c r="A30" s="113"/>
      <c r="B30" s="114">
        <v>2</v>
      </c>
      <c r="C30" s="28" t="s">
        <v>36</v>
      </c>
      <c r="D30" s="222"/>
      <c r="E30" s="222"/>
    </row>
    <row r="31" spans="1:5" ht="12" customHeight="1">
      <c r="A31" s="123"/>
      <c r="B31" s="124">
        <v>3</v>
      </c>
      <c r="C31" s="28" t="s">
        <v>296</v>
      </c>
      <c r="D31" s="225">
        <v>700</v>
      </c>
      <c r="E31" s="225">
        <v>524</v>
      </c>
    </row>
    <row r="32" spans="1:5" ht="12" customHeight="1">
      <c r="A32" s="123"/>
      <c r="B32" s="124">
        <v>4</v>
      </c>
      <c r="C32" s="44" t="s">
        <v>164</v>
      </c>
      <c r="D32" s="225"/>
      <c r="E32" s="225"/>
    </row>
    <row r="33" spans="1:5" ht="12" customHeight="1">
      <c r="A33" s="123"/>
      <c r="B33" s="124">
        <v>5</v>
      </c>
      <c r="C33" s="67" t="s">
        <v>278</v>
      </c>
      <c r="D33" s="225"/>
      <c r="E33" s="225"/>
    </row>
    <row r="34" spans="1:5" ht="12" customHeight="1">
      <c r="A34" s="123"/>
      <c r="B34" s="124">
        <v>6</v>
      </c>
      <c r="C34" s="28" t="s">
        <v>233</v>
      </c>
      <c r="D34" s="225"/>
      <c r="E34" s="225"/>
    </row>
    <row r="35" spans="1:5" ht="12" customHeight="1">
      <c r="A35" s="123"/>
      <c r="B35" s="124">
        <v>7</v>
      </c>
      <c r="C35" s="83" t="s">
        <v>260</v>
      </c>
      <c r="D35" s="225"/>
      <c r="E35" s="225"/>
    </row>
    <row r="36" spans="1:5" s="8" customFormat="1" ht="12" customHeight="1">
      <c r="A36" s="113"/>
      <c r="B36" s="114">
        <v>8</v>
      </c>
      <c r="C36" s="28" t="s">
        <v>156</v>
      </c>
      <c r="D36" s="222"/>
      <c r="E36" s="222"/>
    </row>
    <row r="37" spans="1:5" s="8" customFormat="1" ht="12" customHeight="1">
      <c r="A37" s="126"/>
      <c r="B37" s="127">
        <v>9</v>
      </c>
      <c r="C37" s="28" t="s">
        <v>37</v>
      </c>
      <c r="D37" s="224"/>
      <c r="E37" s="224"/>
    </row>
    <row r="38" spans="1:5" s="8" customFormat="1" ht="12" customHeight="1">
      <c r="A38" s="126"/>
      <c r="B38" s="127"/>
      <c r="C38" s="210" t="s">
        <v>350</v>
      </c>
      <c r="D38" s="232"/>
      <c r="E38" s="232"/>
    </row>
    <row r="39" spans="1:5" ht="12" customHeight="1">
      <c r="A39" s="126"/>
      <c r="B39" s="127">
        <v>10</v>
      </c>
      <c r="C39" s="45" t="s">
        <v>248</v>
      </c>
      <c r="D39" s="224"/>
      <c r="E39" s="224"/>
    </row>
    <row r="40" spans="1:5" ht="12" customHeight="1" thickBot="1">
      <c r="A40" s="113"/>
      <c r="B40" s="114">
        <v>11</v>
      </c>
      <c r="C40" s="68" t="s">
        <v>253</v>
      </c>
      <c r="D40" s="222"/>
      <c r="E40" s="222"/>
    </row>
    <row r="41" spans="1:5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  <c r="E41" s="415">
        <f>SUM(E42:E45)</f>
        <v>0</v>
      </c>
    </row>
    <row r="42" spans="1:5" ht="12" customHeight="1">
      <c r="A42" s="113"/>
      <c r="B42" s="114">
        <v>1</v>
      </c>
      <c r="C42" s="84" t="s">
        <v>297</v>
      </c>
      <c r="D42" s="222"/>
      <c r="E42" s="222"/>
    </row>
    <row r="43" spans="1:5" ht="12" customHeight="1">
      <c r="A43" s="113"/>
      <c r="B43" s="114">
        <v>2</v>
      </c>
      <c r="C43" s="84" t="s">
        <v>298</v>
      </c>
      <c r="D43" s="222"/>
      <c r="E43" s="222"/>
    </row>
    <row r="44" spans="1:5" ht="12" customHeight="1">
      <c r="A44" s="113"/>
      <c r="B44" s="114">
        <v>3</v>
      </c>
      <c r="C44" s="84" t="s">
        <v>279</v>
      </c>
      <c r="D44" s="222"/>
      <c r="E44" s="222"/>
    </row>
    <row r="45" spans="1:5" ht="12" customHeight="1" thickBot="1">
      <c r="A45" s="113"/>
      <c r="B45" s="114">
        <v>4</v>
      </c>
      <c r="C45" s="84" t="s">
        <v>73</v>
      </c>
      <c r="D45" s="222"/>
      <c r="E45" s="222"/>
    </row>
    <row r="46" spans="1:5" ht="15" customHeight="1" thickBot="1">
      <c r="A46" s="131"/>
      <c r="B46" s="132"/>
      <c r="C46" s="188" t="s">
        <v>77</v>
      </c>
      <c r="D46" s="416">
        <f>D27+D41</f>
        <v>700</v>
      </c>
      <c r="E46" s="416">
        <f>E27+E41</f>
        <v>524</v>
      </c>
    </row>
    <row r="47" ht="9.75" customHeight="1" thickBot="1"/>
    <row r="48" spans="1:5" ht="15" customHeight="1" thickBot="1">
      <c r="A48" s="161" t="s">
        <v>509</v>
      </c>
      <c r="B48" s="23"/>
      <c r="C48" s="162"/>
      <c r="D48" s="504"/>
      <c r="E48" s="504"/>
    </row>
    <row r="49" spans="1:4" ht="14.25" customHeight="1">
      <c r="A49" s="836" t="s">
        <v>304</v>
      </c>
      <c r="B49" s="836"/>
      <c r="C49" s="836"/>
      <c r="D49" s="836"/>
    </row>
  </sheetData>
  <sheetProtection/>
  <mergeCells count="4"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5.375" style="3" customWidth="1"/>
    <col min="2" max="2" width="12.375" style="1" customWidth="1"/>
    <col min="3" max="3" width="42.625" style="1" customWidth="1"/>
    <col min="4" max="5" width="18.625" style="1" customWidth="1"/>
    <col min="6" max="16384" width="9.375" style="1" customWidth="1"/>
  </cols>
  <sheetData>
    <row r="1" spans="1:5" s="5" customFormat="1" ht="21" customHeight="1" thickBot="1">
      <c r="A1" s="11"/>
      <c r="B1" s="12"/>
      <c r="C1" s="12"/>
      <c r="D1" s="91" t="s">
        <v>712</v>
      </c>
      <c r="E1" s="91"/>
    </row>
    <row r="2" spans="1:5" s="6" customFormat="1" ht="16.5" thickBot="1">
      <c r="A2" s="16" t="s">
        <v>45</v>
      </c>
      <c r="B2" s="17"/>
      <c r="C2" s="536" t="s">
        <v>628</v>
      </c>
      <c r="D2" s="706" t="s">
        <v>629</v>
      </c>
      <c r="E2" s="717"/>
    </row>
    <row r="3" spans="1:5" s="6" customFormat="1" ht="16.5" thickBot="1">
      <c r="A3" s="20" t="s">
        <v>48</v>
      </c>
      <c r="B3" s="21"/>
      <c r="C3" s="536" t="s">
        <v>631</v>
      </c>
      <c r="D3" s="22"/>
      <c r="E3" s="718"/>
    </row>
    <row r="4" spans="1:5" s="7" customFormat="1" ht="21" customHeight="1" thickBot="1">
      <c r="A4" s="106"/>
      <c r="B4" s="106"/>
      <c r="C4" s="106"/>
      <c r="D4" s="15"/>
      <c r="E4" s="15" t="s">
        <v>50</v>
      </c>
    </row>
    <row r="5" spans="1:5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707</v>
      </c>
    </row>
    <row r="6" spans="1:5" ht="13.5" thickBot="1">
      <c r="A6" s="149" t="s">
        <v>54</v>
      </c>
      <c r="B6" s="150"/>
      <c r="C6" s="832"/>
      <c r="D6" s="834"/>
      <c r="E6" s="834"/>
    </row>
    <row r="7" spans="1:5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</row>
    <row r="8" spans="1:5" s="9" customFormat="1" ht="15.75" customHeight="1" thickBot="1">
      <c r="A8" s="151"/>
      <c r="B8" s="152"/>
      <c r="C8" s="136" t="s">
        <v>55</v>
      </c>
      <c r="D8" s="153"/>
      <c r="E8" s="153"/>
    </row>
    <row r="9" spans="1:5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</row>
    <row r="10" spans="1:5" ht="12" customHeight="1">
      <c r="A10" s="113"/>
      <c r="B10" s="114">
        <v>1</v>
      </c>
      <c r="C10" s="84" t="s">
        <v>333</v>
      </c>
      <c r="D10" s="222"/>
      <c r="E10" s="222"/>
    </row>
    <row r="11" spans="1:5" ht="12" customHeight="1">
      <c r="A11" s="113"/>
      <c r="B11" s="114">
        <v>2</v>
      </c>
      <c r="C11" s="84" t="s">
        <v>239</v>
      </c>
      <c r="D11" s="222"/>
      <c r="E11" s="222"/>
    </row>
    <row r="12" spans="1:5" ht="12" customHeight="1">
      <c r="A12" s="113"/>
      <c r="B12" s="114">
        <v>3</v>
      </c>
      <c r="C12" s="84" t="s">
        <v>240</v>
      </c>
      <c r="D12" s="222"/>
      <c r="E12" s="222"/>
    </row>
    <row r="13" spans="1:5" ht="12" customHeight="1" thickBot="1">
      <c r="A13" s="113"/>
      <c r="B13" s="114">
        <v>4</v>
      </c>
      <c r="C13" s="84" t="s">
        <v>241</v>
      </c>
      <c r="D13" s="222"/>
      <c r="E13" s="222"/>
    </row>
    <row r="14" spans="1:5" ht="12" customHeight="1" thickBot="1">
      <c r="A14" s="110">
        <v>2</v>
      </c>
      <c r="B14" s="132"/>
      <c r="C14" s="112" t="s">
        <v>61</v>
      </c>
      <c r="D14" s="223"/>
      <c r="E14" s="223"/>
    </row>
    <row r="15" spans="1:5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  <c r="E15" s="415">
        <f>SUM(E16:E22)</f>
        <v>0</v>
      </c>
    </row>
    <row r="16" spans="1:5" s="2" customFormat="1" ht="12" customHeight="1">
      <c r="A16" s="126"/>
      <c r="B16" s="127">
        <v>1</v>
      </c>
      <c r="C16" s="128" t="s">
        <v>273</v>
      </c>
      <c r="D16" s="224"/>
      <c r="E16" s="224"/>
    </row>
    <row r="17" spans="1:5" s="2" customFormat="1" ht="12" customHeight="1">
      <c r="A17" s="113"/>
      <c r="B17" s="114">
        <v>2</v>
      </c>
      <c r="C17" s="128" t="s">
        <v>274</v>
      </c>
      <c r="D17" s="222"/>
      <c r="E17" s="222"/>
    </row>
    <row r="18" spans="1:5" s="2" customFormat="1" ht="12" customHeight="1">
      <c r="A18" s="113"/>
      <c r="B18" s="114">
        <v>3</v>
      </c>
      <c r="C18" s="84" t="s">
        <v>334</v>
      </c>
      <c r="D18" s="222"/>
      <c r="E18" s="222"/>
    </row>
    <row r="19" spans="1:5" s="2" customFormat="1" ht="12" customHeight="1">
      <c r="A19" s="113"/>
      <c r="B19" s="114">
        <v>4</v>
      </c>
      <c r="C19" s="130" t="s">
        <v>275</v>
      </c>
      <c r="D19" s="222"/>
      <c r="E19" s="222"/>
    </row>
    <row r="20" spans="1:5" s="2" customFormat="1" ht="12" customHeight="1">
      <c r="A20" s="113"/>
      <c r="B20" s="114">
        <v>5</v>
      </c>
      <c r="C20" s="84" t="s">
        <v>276</v>
      </c>
      <c r="D20" s="222"/>
      <c r="E20" s="222"/>
    </row>
    <row r="21" spans="1:5" ht="12" customHeight="1">
      <c r="A21" s="144"/>
      <c r="B21" s="121">
        <v>6</v>
      </c>
      <c r="C21" s="86" t="s">
        <v>150</v>
      </c>
      <c r="D21" s="226"/>
      <c r="E21" s="226"/>
    </row>
    <row r="22" spans="1:5" ht="12" customHeight="1" thickBot="1">
      <c r="A22" s="145"/>
      <c r="B22" s="146">
        <v>7</v>
      </c>
      <c r="C22" s="87" t="s">
        <v>152</v>
      </c>
      <c r="D22" s="227"/>
      <c r="E22" s="227"/>
    </row>
    <row r="23" spans="1:5" ht="12" customHeight="1" thickBot="1">
      <c r="A23" s="155">
        <v>4</v>
      </c>
      <c r="B23" s="156"/>
      <c r="C23" s="157" t="s">
        <v>79</v>
      </c>
      <c r="D23" s="228">
        <v>5720</v>
      </c>
      <c r="E23" s="228">
        <v>1834</v>
      </c>
    </row>
    <row r="24" spans="1:5" s="2" customFormat="1" ht="15" customHeight="1" thickBot="1">
      <c r="A24" s="131"/>
      <c r="B24" s="132"/>
      <c r="C24" s="188" t="s">
        <v>32</v>
      </c>
      <c r="D24" s="416">
        <f>D9+D14+D15+D23</f>
        <v>5720</v>
      </c>
      <c r="E24" s="416">
        <f>E9+E14+E15+E23</f>
        <v>1834</v>
      </c>
    </row>
    <row r="25" spans="1:5" s="2" customFormat="1" ht="12.75" customHeight="1" thickBot="1">
      <c r="A25" s="158"/>
      <c r="B25" s="159"/>
      <c r="C25" s="160"/>
      <c r="D25" s="229"/>
      <c r="E25" s="229"/>
    </row>
    <row r="26" spans="1:5" s="9" customFormat="1" ht="15" customHeight="1" thickBot="1">
      <c r="A26" s="151"/>
      <c r="B26" s="152"/>
      <c r="C26" s="136" t="s">
        <v>69</v>
      </c>
      <c r="D26" s="230"/>
      <c r="E26" s="230"/>
    </row>
    <row r="27" spans="1:5" s="8" customFormat="1" ht="12" customHeight="1" thickBot="1">
      <c r="A27" s="110">
        <v>5</v>
      </c>
      <c r="B27" s="111"/>
      <c r="C27" s="112" t="s">
        <v>70</v>
      </c>
      <c r="D27" s="415">
        <f>D28+SUM(D30:D37)+SUM(D39:D40)</f>
        <v>5720</v>
      </c>
      <c r="E27" s="415">
        <f>E28+SUM(E30:E37)+SUM(E39:E40)</f>
        <v>1834</v>
      </c>
    </row>
    <row r="28" spans="1:5" ht="12" customHeight="1">
      <c r="A28" s="113"/>
      <c r="B28" s="114">
        <v>1</v>
      </c>
      <c r="C28" s="40" t="s">
        <v>35</v>
      </c>
      <c r="D28" s="222"/>
      <c r="E28" s="222"/>
    </row>
    <row r="29" spans="1:5" ht="12" customHeight="1">
      <c r="A29" s="113"/>
      <c r="B29" s="114"/>
      <c r="C29" s="207" t="s">
        <v>290</v>
      </c>
      <c r="D29" s="231"/>
      <c r="E29" s="231"/>
    </row>
    <row r="30" spans="1:5" ht="12" customHeight="1">
      <c r="A30" s="113"/>
      <c r="B30" s="114">
        <v>2</v>
      </c>
      <c r="C30" s="28" t="s">
        <v>36</v>
      </c>
      <c r="D30" s="222"/>
      <c r="E30" s="222"/>
    </row>
    <row r="31" spans="1:5" ht="12" customHeight="1">
      <c r="A31" s="123"/>
      <c r="B31" s="124">
        <v>3</v>
      </c>
      <c r="C31" s="28" t="s">
        <v>296</v>
      </c>
      <c r="D31" s="225"/>
      <c r="E31" s="225"/>
    </row>
    <row r="32" spans="1:5" ht="12" customHeight="1">
      <c r="A32" s="123"/>
      <c r="B32" s="124">
        <v>4</v>
      </c>
      <c r="C32" s="44" t="s">
        <v>164</v>
      </c>
      <c r="D32" s="225"/>
      <c r="E32" s="225"/>
    </row>
    <row r="33" spans="1:5" ht="12" customHeight="1">
      <c r="A33" s="123"/>
      <c r="B33" s="124">
        <v>5</v>
      </c>
      <c r="C33" s="67" t="s">
        <v>278</v>
      </c>
      <c r="D33" s="225"/>
      <c r="E33" s="225"/>
    </row>
    <row r="34" spans="1:5" ht="12" customHeight="1">
      <c r="A34" s="123"/>
      <c r="B34" s="124">
        <v>6</v>
      </c>
      <c r="C34" s="28" t="s">
        <v>233</v>
      </c>
      <c r="D34" s="225"/>
      <c r="E34" s="225"/>
    </row>
    <row r="35" spans="1:5" ht="12" customHeight="1">
      <c r="A35" s="123"/>
      <c r="B35" s="124">
        <v>7</v>
      </c>
      <c r="C35" s="83" t="s">
        <v>260</v>
      </c>
      <c r="D35" s="225">
        <v>610</v>
      </c>
      <c r="E35" s="225">
        <v>467</v>
      </c>
    </row>
    <row r="36" spans="1:5" s="8" customFormat="1" ht="12" customHeight="1">
      <c r="A36" s="113"/>
      <c r="B36" s="114">
        <v>8</v>
      </c>
      <c r="C36" s="28" t="s">
        <v>156</v>
      </c>
      <c r="D36" s="222"/>
      <c r="E36" s="222"/>
    </row>
    <row r="37" spans="1:5" s="8" customFormat="1" ht="12" customHeight="1">
      <c r="A37" s="126"/>
      <c r="B37" s="127">
        <v>9</v>
      </c>
      <c r="C37" s="28" t="s">
        <v>37</v>
      </c>
      <c r="D37" s="224"/>
      <c r="E37" s="224"/>
    </row>
    <row r="38" spans="1:5" s="8" customFormat="1" ht="12" customHeight="1">
      <c r="A38" s="126"/>
      <c r="B38" s="127"/>
      <c r="C38" s="210" t="s">
        <v>350</v>
      </c>
      <c r="D38" s="232"/>
      <c r="E38" s="232"/>
    </row>
    <row r="39" spans="1:5" ht="12" customHeight="1">
      <c r="A39" s="126"/>
      <c r="B39" s="127">
        <v>10</v>
      </c>
      <c r="C39" s="45" t="s">
        <v>248</v>
      </c>
      <c r="D39" s="224">
        <v>5110</v>
      </c>
      <c r="E39" s="224">
        <v>1367</v>
      </c>
    </row>
    <row r="40" spans="1:5" ht="12" customHeight="1" thickBot="1">
      <c r="A40" s="113"/>
      <c r="B40" s="114">
        <v>11</v>
      </c>
      <c r="C40" s="68" t="s">
        <v>253</v>
      </c>
      <c r="D40" s="222"/>
      <c r="E40" s="222"/>
    </row>
    <row r="41" spans="1:5" s="8" customFormat="1" ht="12" customHeight="1" thickBot="1">
      <c r="A41" s="110">
        <v>6</v>
      </c>
      <c r="B41" s="111"/>
      <c r="C41" s="112" t="s">
        <v>72</v>
      </c>
      <c r="D41" s="415">
        <f>SUM(D42:D45)</f>
        <v>1820</v>
      </c>
      <c r="E41" s="415">
        <f>SUM(E42:E45)</f>
        <v>783</v>
      </c>
    </row>
    <row r="42" spans="1:5" ht="12" customHeight="1">
      <c r="A42" s="113"/>
      <c r="B42" s="114">
        <v>1</v>
      </c>
      <c r="C42" s="84" t="s">
        <v>297</v>
      </c>
      <c r="D42" s="222"/>
      <c r="E42" s="222"/>
    </row>
    <row r="43" spans="1:5" ht="12" customHeight="1">
      <c r="A43" s="113"/>
      <c r="B43" s="114">
        <v>2</v>
      </c>
      <c r="C43" s="84" t="s">
        <v>298</v>
      </c>
      <c r="D43" s="222"/>
      <c r="E43" s="222"/>
    </row>
    <row r="44" spans="1:5" ht="12" customHeight="1">
      <c r="A44" s="113"/>
      <c r="B44" s="114">
        <v>3</v>
      </c>
      <c r="C44" s="84" t="s">
        <v>279</v>
      </c>
      <c r="D44" s="222"/>
      <c r="E44" s="222"/>
    </row>
    <row r="45" spans="1:5" ht="12" customHeight="1" thickBot="1">
      <c r="A45" s="113"/>
      <c r="B45" s="114">
        <v>4</v>
      </c>
      <c r="C45" s="84" t="s">
        <v>73</v>
      </c>
      <c r="D45" s="222">
        <v>1820</v>
      </c>
      <c r="E45" s="222">
        <v>783</v>
      </c>
    </row>
    <row r="46" spans="1:5" ht="15" customHeight="1" thickBot="1">
      <c r="A46" s="131"/>
      <c r="B46" s="132"/>
      <c r="C46" s="188" t="s">
        <v>77</v>
      </c>
      <c r="D46" s="416">
        <f>D27+D41</f>
        <v>7540</v>
      </c>
      <c r="E46" s="416">
        <f>E27+E41</f>
        <v>2617</v>
      </c>
    </row>
    <row r="47" ht="9.75" customHeight="1" thickBot="1"/>
    <row r="48" spans="1:5" ht="15" customHeight="1" thickBot="1">
      <c r="A48" s="161" t="s">
        <v>509</v>
      </c>
      <c r="B48" s="23"/>
      <c r="C48" s="162"/>
      <c r="D48" s="504"/>
      <c r="E48" s="504"/>
    </row>
    <row r="49" spans="1:4" ht="14.25" customHeight="1">
      <c r="A49" s="836" t="s">
        <v>304</v>
      </c>
      <c r="B49" s="836"/>
      <c r="C49" s="836"/>
      <c r="D49" s="836"/>
    </row>
  </sheetData>
  <sheetProtection/>
  <mergeCells count="4"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7.50390625" style="3" customWidth="1"/>
    <col min="2" max="2" width="7.50390625" style="1" customWidth="1"/>
    <col min="3" max="3" width="42.125" style="1" customWidth="1"/>
    <col min="4" max="5" width="18.625" style="1" customWidth="1"/>
    <col min="6" max="16384" width="9.375" style="1" customWidth="1"/>
  </cols>
  <sheetData>
    <row r="1" spans="1:5" s="5" customFormat="1" ht="21" customHeight="1" thickBot="1">
      <c r="A1" s="11"/>
      <c r="B1" s="12"/>
      <c r="C1" s="12"/>
      <c r="D1" s="91" t="s">
        <v>667</v>
      </c>
      <c r="E1" s="91"/>
    </row>
    <row r="2" spans="1:5" s="6" customFormat="1" ht="16.5" thickBot="1">
      <c r="A2" s="16" t="s">
        <v>45</v>
      </c>
      <c r="B2" s="17"/>
      <c r="C2" s="536" t="s">
        <v>628</v>
      </c>
      <c r="D2" s="706" t="s">
        <v>629</v>
      </c>
      <c r="E2" s="717"/>
    </row>
    <row r="3" spans="1:5" s="6" customFormat="1" ht="16.5" thickBot="1">
      <c r="A3" s="20" t="s">
        <v>48</v>
      </c>
      <c r="B3" s="21"/>
      <c r="C3" s="536" t="s">
        <v>632</v>
      </c>
      <c r="D3" s="22"/>
      <c r="E3" s="718"/>
    </row>
    <row r="4" spans="1:5" s="7" customFormat="1" ht="21" customHeight="1" thickBot="1">
      <c r="A4" s="106"/>
      <c r="B4" s="106"/>
      <c r="C4" s="106"/>
      <c r="D4" s="15"/>
      <c r="E4" s="15" t="s">
        <v>50</v>
      </c>
    </row>
    <row r="5" spans="1:5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707</v>
      </c>
    </row>
    <row r="6" spans="1:5" ht="13.5" thickBot="1">
      <c r="A6" s="149" t="s">
        <v>54</v>
      </c>
      <c r="B6" s="150"/>
      <c r="C6" s="832"/>
      <c r="D6" s="834"/>
      <c r="E6" s="834"/>
    </row>
    <row r="7" spans="1:5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</row>
    <row r="8" spans="1:5" s="9" customFormat="1" ht="15.75" customHeight="1" thickBot="1">
      <c r="A8" s="151"/>
      <c r="B8" s="152"/>
      <c r="C8" s="136" t="s">
        <v>55</v>
      </c>
      <c r="D8" s="153"/>
      <c r="E8" s="153"/>
    </row>
    <row r="9" spans="1:5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</row>
    <row r="10" spans="1:5" ht="12" customHeight="1">
      <c r="A10" s="113"/>
      <c r="B10" s="114">
        <v>1</v>
      </c>
      <c r="C10" s="84" t="s">
        <v>333</v>
      </c>
      <c r="D10" s="222"/>
      <c r="E10" s="222"/>
    </row>
    <row r="11" spans="1:5" ht="12" customHeight="1">
      <c r="A11" s="113"/>
      <c r="B11" s="114">
        <v>2</v>
      </c>
      <c r="C11" s="84" t="s">
        <v>239</v>
      </c>
      <c r="D11" s="222"/>
      <c r="E11" s="222"/>
    </row>
    <row r="12" spans="1:5" ht="12" customHeight="1">
      <c r="A12" s="113"/>
      <c r="B12" s="114">
        <v>3</v>
      </c>
      <c r="C12" s="84" t="s">
        <v>240</v>
      </c>
      <c r="D12" s="222"/>
      <c r="E12" s="222"/>
    </row>
    <row r="13" spans="1:5" ht="12" customHeight="1" thickBot="1">
      <c r="A13" s="113"/>
      <c r="B13" s="114">
        <v>4</v>
      </c>
      <c r="C13" s="84" t="s">
        <v>241</v>
      </c>
      <c r="D13" s="222"/>
      <c r="E13" s="222"/>
    </row>
    <row r="14" spans="1:5" ht="12" customHeight="1" thickBot="1">
      <c r="A14" s="110">
        <v>2</v>
      </c>
      <c r="B14" s="132"/>
      <c r="C14" s="112" t="s">
        <v>61</v>
      </c>
      <c r="D14" s="223"/>
      <c r="E14" s="223"/>
    </row>
    <row r="15" spans="1:5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  <c r="E15" s="415">
        <f>SUM(E16:E22)</f>
        <v>0</v>
      </c>
    </row>
    <row r="16" spans="1:5" s="2" customFormat="1" ht="12" customHeight="1">
      <c r="A16" s="126"/>
      <c r="B16" s="127">
        <v>1</v>
      </c>
      <c r="C16" s="128" t="s">
        <v>273</v>
      </c>
      <c r="D16" s="224"/>
      <c r="E16" s="224"/>
    </row>
    <row r="17" spans="1:5" s="2" customFormat="1" ht="12" customHeight="1">
      <c r="A17" s="113"/>
      <c r="B17" s="114">
        <v>2</v>
      </c>
      <c r="C17" s="128" t="s">
        <v>274</v>
      </c>
      <c r="D17" s="222"/>
      <c r="E17" s="222"/>
    </row>
    <row r="18" spans="1:5" s="2" customFormat="1" ht="12" customHeight="1">
      <c r="A18" s="113"/>
      <c r="B18" s="114">
        <v>3</v>
      </c>
      <c r="C18" s="84" t="s">
        <v>334</v>
      </c>
      <c r="D18" s="222"/>
      <c r="E18" s="222"/>
    </row>
    <row r="19" spans="1:5" s="2" customFormat="1" ht="12" customHeight="1">
      <c r="A19" s="113"/>
      <c r="B19" s="114">
        <v>4</v>
      </c>
      <c r="C19" s="130" t="s">
        <v>275</v>
      </c>
      <c r="D19" s="222"/>
      <c r="E19" s="222"/>
    </row>
    <row r="20" spans="1:5" s="2" customFormat="1" ht="12" customHeight="1">
      <c r="A20" s="113"/>
      <c r="B20" s="114">
        <v>5</v>
      </c>
      <c r="C20" s="84" t="s">
        <v>276</v>
      </c>
      <c r="D20" s="222"/>
      <c r="E20" s="222"/>
    </row>
    <row r="21" spans="1:5" ht="12" customHeight="1">
      <c r="A21" s="144"/>
      <c r="B21" s="121">
        <v>6</v>
      </c>
      <c r="C21" s="86" t="s">
        <v>150</v>
      </c>
      <c r="D21" s="226"/>
      <c r="E21" s="226"/>
    </row>
    <row r="22" spans="1:5" ht="12" customHeight="1" thickBot="1">
      <c r="A22" s="145"/>
      <c r="B22" s="146">
        <v>7</v>
      </c>
      <c r="C22" s="87" t="s">
        <v>152</v>
      </c>
      <c r="D22" s="227"/>
      <c r="E22" s="227"/>
    </row>
    <row r="23" spans="1:5" ht="12" customHeight="1" thickBot="1">
      <c r="A23" s="155">
        <v>4</v>
      </c>
      <c r="B23" s="156"/>
      <c r="C23" s="157" t="s">
        <v>79</v>
      </c>
      <c r="D23" s="228">
        <v>313</v>
      </c>
      <c r="E23" s="228">
        <v>188</v>
      </c>
    </row>
    <row r="24" spans="1:5" s="2" customFormat="1" ht="15" customHeight="1" thickBot="1">
      <c r="A24" s="131"/>
      <c r="B24" s="132"/>
      <c r="C24" s="188" t="s">
        <v>32</v>
      </c>
      <c r="D24" s="416">
        <f>D9+D14+D15+D23</f>
        <v>313</v>
      </c>
      <c r="E24" s="416">
        <f>E9+E14+E15+E23</f>
        <v>188</v>
      </c>
    </row>
    <row r="25" spans="1:5" s="2" customFormat="1" ht="12.75" customHeight="1" thickBot="1">
      <c r="A25" s="158"/>
      <c r="B25" s="159"/>
      <c r="C25" s="160"/>
      <c r="D25" s="229"/>
      <c r="E25" s="229"/>
    </row>
    <row r="26" spans="1:5" s="9" customFormat="1" ht="15" customHeight="1" thickBot="1">
      <c r="A26" s="151"/>
      <c r="B26" s="152"/>
      <c r="C26" s="136" t="s">
        <v>69</v>
      </c>
      <c r="D26" s="230"/>
      <c r="E26" s="230"/>
    </row>
    <row r="27" spans="1:5" s="8" customFormat="1" ht="12" customHeight="1" thickBot="1">
      <c r="A27" s="110">
        <v>5</v>
      </c>
      <c r="B27" s="111"/>
      <c r="C27" s="112" t="s">
        <v>70</v>
      </c>
      <c r="D27" s="415">
        <f>D28+SUM(D30:D37)+SUM(D39:D40)</f>
        <v>313</v>
      </c>
      <c r="E27" s="415">
        <f>E28+SUM(E30:E37)+SUM(E39:E40)</f>
        <v>188</v>
      </c>
    </row>
    <row r="28" spans="1:5" ht="12" customHeight="1">
      <c r="A28" s="113"/>
      <c r="B28" s="114">
        <v>1</v>
      </c>
      <c r="C28" s="40" t="s">
        <v>35</v>
      </c>
      <c r="D28" s="222"/>
      <c r="E28" s="222"/>
    </row>
    <row r="29" spans="1:5" ht="12" customHeight="1">
      <c r="A29" s="113"/>
      <c r="B29" s="114"/>
      <c r="C29" s="207" t="s">
        <v>290</v>
      </c>
      <c r="D29" s="231"/>
      <c r="E29" s="231"/>
    </row>
    <row r="30" spans="1:5" ht="12" customHeight="1">
      <c r="A30" s="113"/>
      <c r="B30" s="114">
        <v>2</v>
      </c>
      <c r="C30" s="28" t="s">
        <v>36</v>
      </c>
      <c r="D30" s="222"/>
      <c r="E30" s="222"/>
    </row>
    <row r="31" spans="1:5" ht="12" customHeight="1">
      <c r="A31" s="123"/>
      <c r="B31" s="124">
        <v>3</v>
      </c>
      <c r="C31" s="28" t="s">
        <v>296</v>
      </c>
      <c r="D31" s="225">
        <v>313</v>
      </c>
      <c r="E31" s="225">
        <v>188</v>
      </c>
    </row>
    <row r="32" spans="1:5" ht="12" customHeight="1">
      <c r="A32" s="123"/>
      <c r="B32" s="124">
        <v>4</v>
      </c>
      <c r="C32" s="44" t="s">
        <v>164</v>
      </c>
      <c r="D32" s="225"/>
      <c r="E32" s="225"/>
    </row>
    <row r="33" spans="1:5" ht="12" customHeight="1">
      <c r="A33" s="123"/>
      <c r="B33" s="124">
        <v>5</v>
      </c>
      <c r="C33" s="67" t="s">
        <v>278</v>
      </c>
      <c r="D33" s="225"/>
      <c r="E33" s="225"/>
    </row>
    <row r="34" spans="1:5" ht="12" customHeight="1">
      <c r="A34" s="123"/>
      <c r="B34" s="124">
        <v>6</v>
      </c>
      <c r="C34" s="28" t="s">
        <v>233</v>
      </c>
      <c r="D34" s="225"/>
      <c r="E34" s="225"/>
    </row>
    <row r="35" spans="1:5" ht="12" customHeight="1">
      <c r="A35" s="123"/>
      <c r="B35" s="124">
        <v>7</v>
      </c>
      <c r="C35" s="83" t="s">
        <v>260</v>
      </c>
      <c r="D35" s="225"/>
      <c r="E35" s="225"/>
    </row>
    <row r="36" spans="1:5" s="8" customFormat="1" ht="12" customHeight="1">
      <c r="A36" s="113"/>
      <c r="B36" s="114">
        <v>8</v>
      </c>
      <c r="C36" s="28" t="s">
        <v>156</v>
      </c>
      <c r="D36" s="222"/>
      <c r="E36" s="222"/>
    </row>
    <row r="37" spans="1:5" s="8" customFormat="1" ht="12" customHeight="1">
      <c r="A37" s="126"/>
      <c r="B37" s="127">
        <v>9</v>
      </c>
      <c r="C37" s="28" t="s">
        <v>37</v>
      </c>
      <c r="D37" s="224"/>
      <c r="E37" s="224"/>
    </row>
    <row r="38" spans="1:5" s="8" customFormat="1" ht="12" customHeight="1">
      <c r="A38" s="126"/>
      <c r="B38" s="127"/>
      <c r="C38" s="210" t="s">
        <v>350</v>
      </c>
      <c r="D38" s="232"/>
      <c r="E38" s="232"/>
    </row>
    <row r="39" spans="1:5" ht="12" customHeight="1">
      <c r="A39" s="126"/>
      <c r="B39" s="127">
        <v>10</v>
      </c>
      <c r="C39" s="45" t="s">
        <v>248</v>
      </c>
      <c r="D39" s="224"/>
      <c r="E39" s="224"/>
    </row>
    <row r="40" spans="1:5" ht="12" customHeight="1" thickBot="1">
      <c r="A40" s="113"/>
      <c r="B40" s="114">
        <v>11</v>
      </c>
      <c r="C40" s="68" t="s">
        <v>253</v>
      </c>
      <c r="D40" s="222"/>
      <c r="E40" s="222"/>
    </row>
    <row r="41" spans="1:5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  <c r="E41" s="415">
        <f>SUM(E42:E45)</f>
        <v>0</v>
      </c>
    </row>
    <row r="42" spans="1:5" ht="12" customHeight="1">
      <c r="A42" s="113"/>
      <c r="B42" s="114">
        <v>1</v>
      </c>
      <c r="C42" s="84" t="s">
        <v>297</v>
      </c>
      <c r="D42" s="222"/>
      <c r="E42" s="222"/>
    </row>
    <row r="43" spans="1:5" ht="12" customHeight="1">
      <c r="A43" s="113"/>
      <c r="B43" s="114">
        <v>2</v>
      </c>
      <c r="C43" s="84" t="s">
        <v>298</v>
      </c>
      <c r="D43" s="222"/>
      <c r="E43" s="222"/>
    </row>
    <row r="44" spans="1:5" ht="12" customHeight="1">
      <c r="A44" s="113"/>
      <c r="B44" s="114">
        <v>3</v>
      </c>
      <c r="C44" s="84" t="s">
        <v>279</v>
      </c>
      <c r="D44" s="222"/>
      <c r="E44" s="222"/>
    </row>
    <row r="45" spans="1:5" ht="12" customHeight="1" thickBot="1">
      <c r="A45" s="113"/>
      <c r="B45" s="114">
        <v>4</v>
      </c>
      <c r="C45" s="84" t="s">
        <v>73</v>
      </c>
      <c r="D45" s="222"/>
      <c r="E45" s="222"/>
    </row>
    <row r="46" spans="1:5" ht="15" customHeight="1" thickBot="1">
      <c r="A46" s="131"/>
      <c r="B46" s="132"/>
      <c r="C46" s="188" t="s">
        <v>77</v>
      </c>
      <c r="D46" s="416">
        <f>D27+D41</f>
        <v>313</v>
      </c>
      <c r="E46" s="416">
        <f>E27+E41</f>
        <v>188</v>
      </c>
    </row>
    <row r="47" ht="9.75" customHeight="1" thickBot="1"/>
    <row r="48" spans="1:5" ht="15" customHeight="1" thickBot="1">
      <c r="A48" s="161" t="s">
        <v>509</v>
      </c>
      <c r="B48" s="23"/>
      <c r="C48" s="162"/>
      <c r="D48" s="504"/>
      <c r="E48" s="504"/>
    </row>
    <row r="49" spans="1:4" ht="14.25" customHeight="1">
      <c r="A49" s="836" t="s">
        <v>304</v>
      </c>
      <c r="B49" s="836"/>
      <c r="C49" s="836"/>
      <c r="D49" s="836"/>
    </row>
  </sheetData>
  <sheetProtection/>
  <mergeCells count="4"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zoomScalePageLayoutView="0" workbookViewId="0" topLeftCell="D34">
      <selection activeCell="M6" sqref="M6"/>
    </sheetView>
  </sheetViews>
  <sheetFormatPr defaultColWidth="9.00390625" defaultRowHeight="12.75"/>
  <cols>
    <col min="1" max="1" width="7.875" style="3" customWidth="1"/>
    <col min="2" max="2" width="7.875" style="1" customWidth="1"/>
    <col min="3" max="3" width="48.50390625" style="1" customWidth="1"/>
    <col min="4" max="4" width="12.375" style="1" customWidth="1"/>
    <col min="5" max="5" width="10.375" style="1" customWidth="1"/>
    <col min="6" max="8" width="10.50390625" style="1" customWidth="1"/>
    <col min="9" max="11" width="10.375" style="1" customWidth="1"/>
    <col min="12" max="16384" width="9.375" style="1" customWidth="1"/>
  </cols>
  <sheetData>
    <row r="1" spans="1:4" s="5" customFormat="1" ht="21" customHeight="1" thickBot="1">
      <c r="A1" s="11"/>
      <c r="B1" s="12"/>
      <c r="C1" s="12"/>
      <c r="D1" s="91" t="s">
        <v>713</v>
      </c>
    </row>
    <row r="2" spans="1:4" s="6" customFormat="1" ht="15.75">
      <c r="A2" s="16" t="s">
        <v>45</v>
      </c>
      <c r="B2" s="17"/>
      <c r="C2" s="18" t="s">
        <v>633</v>
      </c>
      <c r="D2" s="706" t="s">
        <v>635</v>
      </c>
    </row>
    <row r="3" spans="1:4" s="6" customFormat="1" ht="16.5" thickBot="1">
      <c r="A3" s="20" t="s">
        <v>48</v>
      </c>
      <c r="B3" s="21"/>
      <c r="C3" s="536" t="s">
        <v>634</v>
      </c>
      <c r="D3" s="22"/>
    </row>
    <row r="4" spans="1:11" s="7" customFormat="1" ht="21" customHeight="1" thickBot="1">
      <c r="A4" s="106"/>
      <c r="B4" s="106"/>
      <c r="C4" s="106" t="s">
        <v>636</v>
      </c>
      <c r="I4" s="15"/>
      <c r="J4" s="15"/>
      <c r="K4" s="15" t="s">
        <v>50</v>
      </c>
    </row>
    <row r="5" spans="1:11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53</v>
      </c>
      <c r="F5" s="833" t="s">
        <v>53</v>
      </c>
      <c r="G5" s="233" t="s">
        <v>725</v>
      </c>
      <c r="H5" s="833" t="s">
        <v>707</v>
      </c>
      <c r="I5" s="833" t="s">
        <v>53</v>
      </c>
      <c r="J5" s="833" t="s">
        <v>725</v>
      </c>
      <c r="K5" s="833" t="s">
        <v>707</v>
      </c>
    </row>
    <row r="6" spans="1:11" ht="13.5" thickBot="1">
      <c r="A6" s="149" t="s">
        <v>54</v>
      </c>
      <c r="B6" s="150"/>
      <c r="C6" s="832"/>
      <c r="D6" s="834"/>
      <c r="E6" s="834"/>
      <c r="F6" s="834"/>
      <c r="G6" s="753"/>
      <c r="H6" s="834"/>
      <c r="I6" s="834"/>
      <c r="J6" s="834"/>
      <c r="K6" s="834"/>
    </row>
    <row r="7" spans="1:12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  <c r="F7" s="192" t="s">
        <v>698</v>
      </c>
      <c r="G7" s="192" t="s">
        <v>699</v>
      </c>
      <c r="H7" s="192" t="s">
        <v>700</v>
      </c>
      <c r="I7" s="192" t="s">
        <v>701</v>
      </c>
      <c r="J7" s="192" t="s">
        <v>702</v>
      </c>
      <c r="K7" s="192" t="s">
        <v>703</v>
      </c>
      <c r="L7" s="751"/>
    </row>
    <row r="8" spans="1:11" s="9" customFormat="1" ht="15.75" customHeight="1" thickBot="1">
      <c r="A8" s="151"/>
      <c r="B8" s="152"/>
      <c r="C8" s="136" t="s">
        <v>55</v>
      </c>
      <c r="D8" s="153" t="s">
        <v>637</v>
      </c>
      <c r="E8" s="153" t="s">
        <v>638</v>
      </c>
      <c r="F8" s="153" t="s">
        <v>639</v>
      </c>
      <c r="G8" s="153" t="s">
        <v>639</v>
      </c>
      <c r="H8" s="153" t="s">
        <v>639</v>
      </c>
      <c r="I8" s="153" t="s">
        <v>640</v>
      </c>
      <c r="J8" s="153" t="s">
        <v>640</v>
      </c>
      <c r="K8" s="153" t="s">
        <v>640</v>
      </c>
    </row>
    <row r="9" spans="1:11" s="8" customFormat="1" ht="12" customHeight="1" thickBot="1">
      <c r="A9" s="110">
        <v>1</v>
      </c>
      <c r="B9" s="111"/>
      <c r="C9" s="112" t="s">
        <v>56</v>
      </c>
      <c r="D9" s="414">
        <f aca="true" t="shared" si="0" ref="D9:K9">SUM(D10:D13)</f>
        <v>0</v>
      </c>
      <c r="E9" s="414">
        <f t="shared" si="0"/>
        <v>0</v>
      </c>
      <c r="F9" s="414">
        <f t="shared" si="0"/>
        <v>0</v>
      </c>
      <c r="G9" s="414">
        <f t="shared" si="0"/>
        <v>0</v>
      </c>
      <c r="H9" s="414">
        <f t="shared" si="0"/>
        <v>0</v>
      </c>
      <c r="I9" s="414">
        <f t="shared" si="0"/>
        <v>0</v>
      </c>
      <c r="J9" s="414">
        <f t="shared" si="0"/>
        <v>0</v>
      </c>
      <c r="K9" s="414">
        <f t="shared" si="0"/>
        <v>0</v>
      </c>
    </row>
    <row r="10" spans="1:11" ht="12" customHeight="1">
      <c r="A10" s="113"/>
      <c r="B10" s="114">
        <v>1</v>
      </c>
      <c r="C10" s="84" t="s">
        <v>333</v>
      </c>
      <c r="D10" s="222"/>
      <c r="E10" s="222"/>
      <c r="F10" s="222"/>
      <c r="G10" s="222"/>
      <c r="H10" s="222"/>
      <c r="I10" s="222"/>
      <c r="J10" s="222"/>
      <c r="K10" s="222"/>
    </row>
    <row r="11" spans="1:11" ht="12" customHeight="1">
      <c r="A11" s="113"/>
      <c r="B11" s="114">
        <v>2</v>
      </c>
      <c r="C11" s="84" t="s">
        <v>239</v>
      </c>
      <c r="D11" s="222"/>
      <c r="E11" s="222"/>
      <c r="F11" s="222"/>
      <c r="G11" s="222"/>
      <c r="H11" s="222"/>
      <c r="I11" s="222"/>
      <c r="J11" s="222"/>
      <c r="K11" s="222"/>
    </row>
    <row r="12" spans="1:11" ht="12" customHeight="1">
      <c r="A12" s="113"/>
      <c r="B12" s="114">
        <v>3</v>
      </c>
      <c r="C12" s="84" t="s">
        <v>240</v>
      </c>
      <c r="D12" s="222"/>
      <c r="E12" s="222"/>
      <c r="F12" s="222"/>
      <c r="G12" s="222"/>
      <c r="H12" s="222"/>
      <c r="I12" s="222"/>
      <c r="J12" s="222"/>
      <c r="K12" s="222"/>
    </row>
    <row r="13" spans="1:11" ht="12" customHeight="1" thickBot="1">
      <c r="A13" s="113"/>
      <c r="B13" s="114">
        <v>4</v>
      </c>
      <c r="C13" s="84" t="s">
        <v>241</v>
      </c>
      <c r="D13" s="222"/>
      <c r="E13" s="222"/>
      <c r="F13" s="222"/>
      <c r="G13" s="222"/>
      <c r="H13" s="222"/>
      <c r="I13" s="222"/>
      <c r="J13" s="222"/>
      <c r="K13" s="222"/>
    </row>
    <row r="14" spans="1:11" ht="12" customHeight="1" thickBot="1">
      <c r="A14" s="110">
        <v>2</v>
      </c>
      <c r="B14" s="132"/>
      <c r="C14" s="112" t="s">
        <v>61</v>
      </c>
      <c r="D14" s="223"/>
      <c r="E14" s="223"/>
      <c r="F14" s="223"/>
      <c r="G14" s="223"/>
      <c r="H14" s="223"/>
      <c r="I14" s="223"/>
      <c r="J14" s="223"/>
      <c r="K14" s="223"/>
    </row>
    <row r="15" spans="1:11" s="8" customFormat="1" ht="12" customHeight="1" thickBot="1">
      <c r="A15" s="110">
        <v>3</v>
      </c>
      <c r="B15" s="111"/>
      <c r="C15" s="112" t="s">
        <v>272</v>
      </c>
      <c r="D15" s="415">
        <f aca="true" t="shared" si="1" ref="D15:K15">SUM(D16:D22)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  <c r="J15" s="415">
        <f t="shared" si="1"/>
        <v>0</v>
      </c>
      <c r="K15" s="415">
        <f t="shared" si="1"/>
        <v>0</v>
      </c>
    </row>
    <row r="16" spans="1:11" s="2" customFormat="1" ht="12" customHeight="1">
      <c r="A16" s="126"/>
      <c r="B16" s="127">
        <v>1</v>
      </c>
      <c r="C16" s="128" t="s">
        <v>273</v>
      </c>
      <c r="D16" s="224"/>
      <c r="E16" s="224"/>
      <c r="F16" s="224"/>
      <c r="G16" s="224"/>
      <c r="H16" s="224"/>
      <c r="I16" s="224"/>
      <c r="J16" s="224"/>
      <c r="K16" s="224"/>
    </row>
    <row r="17" spans="1:11" s="2" customFormat="1" ht="12" customHeight="1">
      <c r="A17" s="113"/>
      <c r="B17" s="114">
        <v>2</v>
      </c>
      <c r="C17" s="128" t="s">
        <v>274</v>
      </c>
      <c r="D17" s="222"/>
      <c r="E17" s="222"/>
      <c r="F17" s="222"/>
      <c r="G17" s="222"/>
      <c r="H17" s="222"/>
      <c r="I17" s="222"/>
      <c r="J17" s="222"/>
      <c r="K17" s="222"/>
    </row>
    <row r="18" spans="1:11" s="2" customFormat="1" ht="12" customHeight="1">
      <c r="A18" s="113"/>
      <c r="B18" s="114">
        <v>3</v>
      </c>
      <c r="C18" s="84" t="s">
        <v>334</v>
      </c>
      <c r="D18" s="222"/>
      <c r="E18" s="222"/>
      <c r="F18" s="222"/>
      <c r="G18" s="222"/>
      <c r="H18" s="222"/>
      <c r="I18" s="222"/>
      <c r="J18" s="222"/>
      <c r="K18" s="222"/>
    </row>
    <row r="19" spans="1:11" s="2" customFormat="1" ht="12" customHeight="1">
      <c r="A19" s="113"/>
      <c r="B19" s="114">
        <v>4</v>
      </c>
      <c r="C19" s="130" t="s">
        <v>275</v>
      </c>
      <c r="D19" s="222"/>
      <c r="E19" s="222"/>
      <c r="F19" s="222"/>
      <c r="G19" s="222"/>
      <c r="H19" s="222"/>
      <c r="I19" s="222"/>
      <c r="J19" s="222"/>
      <c r="K19" s="222"/>
    </row>
    <row r="20" spans="1:11" s="2" customFormat="1" ht="12" customHeight="1">
      <c r="A20" s="113"/>
      <c r="B20" s="114">
        <v>5</v>
      </c>
      <c r="C20" s="84" t="s">
        <v>276</v>
      </c>
      <c r="D20" s="222"/>
      <c r="E20" s="222"/>
      <c r="F20" s="222"/>
      <c r="G20" s="222"/>
      <c r="H20" s="222"/>
      <c r="I20" s="222"/>
      <c r="J20" s="222"/>
      <c r="K20" s="222"/>
    </row>
    <row r="21" spans="1:11" ht="12" customHeight="1">
      <c r="A21" s="144"/>
      <c r="B21" s="121">
        <v>6</v>
      </c>
      <c r="C21" s="86" t="s">
        <v>150</v>
      </c>
      <c r="D21" s="226"/>
      <c r="E21" s="226"/>
      <c r="F21" s="226"/>
      <c r="G21" s="226"/>
      <c r="H21" s="226"/>
      <c r="I21" s="226"/>
      <c r="J21" s="226"/>
      <c r="K21" s="226"/>
    </row>
    <row r="22" spans="1:11" ht="12" customHeight="1" thickBot="1">
      <c r="A22" s="145"/>
      <c r="B22" s="146">
        <v>7</v>
      </c>
      <c r="C22" s="87" t="s">
        <v>152</v>
      </c>
      <c r="D22" s="227"/>
      <c r="E22" s="227"/>
      <c r="F22" s="227"/>
      <c r="G22" s="227"/>
      <c r="H22" s="227"/>
      <c r="I22" s="227"/>
      <c r="J22" s="227"/>
      <c r="K22" s="227"/>
    </row>
    <row r="23" spans="1:11" ht="12" customHeight="1" thickBot="1">
      <c r="A23" s="155">
        <v>4</v>
      </c>
      <c r="B23" s="156"/>
      <c r="C23" s="157" t="s">
        <v>79</v>
      </c>
      <c r="D23" s="228">
        <v>350</v>
      </c>
      <c r="E23" s="228">
        <v>350</v>
      </c>
      <c r="F23" s="228">
        <v>1282</v>
      </c>
      <c r="G23" s="228">
        <v>1194</v>
      </c>
      <c r="H23" s="228">
        <v>961</v>
      </c>
      <c r="I23" s="228">
        <v>2855</v>
      </c>
      <c r="J23" s="228">
        <v>3311</v>
      </c>
      <c r="K23" s="228">
        <v>2397</v>
      </c>
    </row>
    <row r="24" spans="1:11" s="2" customFormat="1" ht="15" customHeight="1" thickBot="1">
      <c r="A24" s="131"/>
      <c r="B24" s="132"/>
      <c r="C24" s="188" t="s">
        <v>32</v>
      </c>
      <c r="D24" s="416">
        <f aca="true" t="shared" si="2" ref="D24:K24">D9+D14+D15+D23</f>
        <v>350</v>
      </c>
      <c r="E24" s="416">
        <f t="shared" si="2"/>
        <v>350</v>
      </c>
      <c r="F24" s="416">
        <f t="shared" si="2"/>
        <v>1282</v>
      </c>
      <c r="G24" s="416">
        <f t="shared" si="2"/>
        <v>1194</v>
      </c>
      <c r="H24" s="416">
        <f t="shared" si="2"/>
        <v>961</v>
      </c>
      <c r="I24" s="416">
        <f t="shared" si="2"/>
        <v>2855</v>
      </c>
      <c r="J24" s="416">
        <f t="shared" si="2"/>
        <v>3311</v>
      </c>
      <c r="K24" s="416">
        <f t="shared" si="2"/>
        <v>2397</v>
      </c>
    </row>
    <row r="25" spans="1:11" s="2" customFormat="1" ht="12.75" customHeight="1" thickBot="1">
      <c r="A25" s="158"/>
      <c r="B25" s="159"/>
      <c r="C25" s="160"/>
      <c r="D25" s="229"/>
      <c r="E25" s="229"/>
      <c r="F25" s="229"/>
      <c r="G25" s="229"/>
      <c r="H25" s="229"/>
      <c r="I25" s="229"/>
      <c r="J25" s="229"/>
      <c r="K25" s="229"/>
    </row>
    <row r="26" spans="1:11" s="9" customFormat="1" ht="15" customHeight="1" thickBot="1">
      <c r="A26" s="151"/>
      <c r="B26" s="152"/>
      <c r="C26" s="136" t="s">
        <v>69</v>
      </c>
      <c r="D26" s="230"/>
      <c r="E26" s="230"/>
      <c r="F26" s="230"/>
      <c r="G26" s="230"/>
      <c r="H26" s="230"/>
      <c r="I26" s="230"/>
      <c r="J26" s="230"/>
      <c r="K26" s="230"/>
    </row>
    <row r="27" spans="1:11" s="8" customFormat="1" ht="12" customHeight="1" thickBot="1">
      <c r="A27" s="110">
        <v>5</v>
      </c>
      <c r="B27" s="111"/>
      <c r="C27" s="112" t="s">
        <v>70</v>
      </c>
      <c r="D27" s="415">
        <f aca="true" t="shared" si="3" ref="D27:K27">D28+SUM(D30:D37)+SUM(D39:D40)</f>
        <v>350</v>
      </c>
      <c r="E27" s="415">
        <f t="shared" si="3"/>
        <v>350</v>
      </c>
      <c r="F27" s="415">
        <f t="shared" si="3"/>
        <v>1282</v>
      </c>
      <c r="G27" s="415">
        <f t="shared" si="3"/>
        <v>1194</v>
      </c>
      <c r="H27" s="415">
        <f t="shared" si="3"/>
        <v>961</v>
      </c>
      <c r="I27" s="415">
        <f t="shared" si="3"/>
        <v>2855</v>
      </c>
      <c r="J27" s="415">
        <f t="shared" si="3"/>
        <v>2719</v>
      </c>
      <c r="K27" s="415">
        <f t="shared" si="3"/>
        <v>2142</v>
      </c>
    </row>
    <row r="28" spans="1:11" ht="12" customHeight="1">
      <c r="A28" s="113"/>
      <c r="B28" s="114">
        <v>1</v>
      </c>
      <c r="C28" s="40" t="s">
        <v>35</v>
      </c>
      <c r="D28" s="222"/>
      <c r="E28" s="222"/>
      <c r="F28" s="222"/>
      <c r="G28" s="222"/>
      <c r="H28" s="222"/>
      <c r="I28" s="222"/>
      <c r="J28" s="222"/>
      <c r="K28" s="222"/>
    </row>
    <row r="29" spans="1:11" ht="12" customHeight="1">
      <c r="A29" s="113"/>
      <c r="B29" s="114"/>
      <c r="C29" s="207" t="s">
        <v>290</v>
      </c>
      <c r="D29" s="231"/>
      <c r="E29" s="231"/>
      <c r="F29" s="231"/>
      <c r="G29" s="231"/>
      <c r="H29" s="231"/>
      <c r="I29" s="231"/>
      <c r="J29" s="231"/>
      <c r="K29" s="231"/>
    </row>
    <row r="30" spans="1:11" ht="12" customHeight="1">
      <c r="A30" s="113"/>
      <c r="B30" s="114">
        <v>2</v>
      </c>
      <c r="C30" s="28" t="s">
        <v>36</v>
      </c>
      <c r="D30" s="222"/>
      <c r="E30" s="222"/>
      <c r="F30" s="222"/>
      <c r="G30" s="222"/>
      <c r="H30" s="222"/>
      <c r="I30" s="222"/>
      <c r="J30" s="222"/>
      <c r="K30" s="222"/>
    </row>
    <row r="31" spans="1:11" ht="12" customHeight="1">
      <c r="A31" s="123"/>
      <c r="B31" s="124">
        <v>3</v>
      </c>
      <c r="C31" s="28" t="s">
        <v>296</v>
      </c>
      <c r="D31" s="225"/>
      <c r="E31" s="225"/>
      <c r="F31" s="225"/>
      <c r="G31" s="225"/>
      <c r="H31" s="225"/>
      <c r="I31" s="225"/>
      <c r="J31" s="225"/>
      <c r="K31" s="225"/>
    </row>
    <row r="32" spans="1:11" ht="12" customHeight="1">
      <c r="A32" s="123"/>
      <c r="B32" s="124">
        <v>4</v>
      </c>
      <c r="C32" s="44" t="s">
        <v>164</v>
      </c>
      <c r="D32" s="225"/>
      <c r="E32" s="225"/>
      <c r="F32" s="225"/>
      <c r="G32" s="225"/>
      <c r="H32" s="225"/>
      <c r="I32" s="225"/>
      <c r="J32" s="225"/>
      <c r="K32" s="225"/>
    </row>
    <row r="33" spans="1:11" ht="12" customHeight="1">
      <c r="A33" s="123"/>
      <c r="B33" s="124">
        <v>5</v>
      </c>
      <c r="C33" s="67" t="s">
        <v>278</v>
      </c>
      <c r="D33" s="225"/>
      <c r="E33" s="225"/>
      <c r="F33" s="225"/>
      <c r="G33" s="225"/>
      <c r="H33" s="225"/>
      <c r="I33" s="225"/>
      <c r="J33" s="225"/>
      <c r="K33" s="225"/>
    </row>
    <row r="34" spans="1:11" ht="12" customHeight="1">
      <c r="A34" s="123"/>
      <c r="B34" s="124">
        <v>6</v>
      </c>
      <c r="C34" s="28" t="s">
        <v>233</v>
      </c>
      <c r="D34" s="225">
        <v>350</v>
      </c>
      <c r="E34" s="225">
        <v>350</v>
      </c>
      <c r="F34" s="225">
        <v>1282</v>
      </c>
      <c r="G34" s="225">
        <v>1194</v>
      </c>
      <c r="H34" s="225">
        <v>961</v>
      </c>
      <c r="I34" s="225">
        <v>2855</v>
      </c>
      <c r="J34" s="225">
        <v>2719</v>
      </c>
      <c r="K34" s="225">
        <v>2142</v>
      </c>
    </row>
    <row r="35" spans="1:11" ht="12" customHeight="1">
      <c r="A35" s="123"/>
      <c r="B35" s="124">
        <v>7</v>
      </c>
      <c r="C35" s="83" t="s">
        <v>260</v>
      </c>
      <c r="D35" s="225"/>
      <c r="E35" s="225"/>
      <c r="F35" s="225"/>
      <c r="G35" s="225"/>
      <c r="H35" s="225"/>
      <c r="I35" s="225"/>
      <c r="J35" s="225"/>
      <c r="K35" s="225"/>
    </row>
    <row r="36" spans="1:11" s="8" customFormat="1" ht="12" customHeight="1">
      <c r="A36" s="113"/>
      <c r="B36" s="114">
        <v>8</v>
      </c>
      <c r="C36" s="28" t="s">
        <v>156</v>
      </c>
      <c r="D36" s="222"/>
      <c r="E36" s="222"/>
      <c r="F36" s="222"/>
      <c r="G36" s="222"/>
      <c r="H36" s="222"/>
      <c r="I36" s="222"/>
      <c r="J36" s="222"/>
      <c r="K36" s="222"/>
    </row>
    <row r="37" spans="1:11" s="8" customFormat="1" ht="12" customHeight="1">
      <c r="A37" s="126"/>
      <c r="B37" s="127">
        <v>9</v>
      </c>
      <c r="C37" s="28" t="s">
        <v>37</v>
      </c>
      <c r="D37" s="224"/>
      <c r="E37" s="224"/>
      <c r="F37" s="224"/>
      <c r="G37" s="224"/>
      <c r="H37" s="224"/>
      <c r="I37" s="224"/>
      <c r="J37" s="224"/>
      <c r="K37" s="224"/>
    </row>
    <row r="38" spans="1:11" s="8" customFormat="1" ht="12" customHeight="1">
      <c r="A38" s="126"/>
      <c r="B38" s="127"/>
      <c r="C38" s="210" t="s">
        <v>350</v>
      </c>
      <c r="D38" s="232"/>
      <c r="E38" s="232"/>
      <c r="F38" s="232"/>
      <c r="G38" s="232"/>
      <c r="H38" s="232"/>
      <c r="I38" s="232"/>
      <c r="J38" s="232"/>
      <c r="K38" s="232"/>
    </row>
    <row r="39" spans="1:11" ht="12" customHeight="1">
      <c r="A39" s="126"/>
      <c r="B39" s="127">
        <v>10</v>
      </c>
      <c r="C39" s="45" t="s">
        <v>248</v>
      </c>
      <c r="D39" s="224"/>
      <c r="E39" s="224"/>
      <c r="F39" s="224"/>
      <c r="G39" s="224"/>
      <c r="H39" s="224"/>
      <c r="I39" s="224"/>
      <c r="J39" s="224"/>
      <c r="K39" s="224"/>
    </row>
    <row r="40" spans="1:11" ht="12" customHeight="1" thickBot="1">
      <c r="A40" s="113"/>
      <c r="B40" s="114">
        <v>11</v>
      </c>
      <c r="C40" s="68" t="s">
        <v>253</v>
      </c>
      <c r="D40" s="222"/>
      <c r="E40" s="222"/>
      <c r="F40" s="222"/>
      <c r="G40" s="222"/>
      <c r="H40" s="222"/>
      <c r="I40" s="222"/>
      <c r="J40" s="222"/>
      <c r="K40" s="222"/>
    </row>
    <row r="41" spans="1:11" s="8" customFormat="1" ht="12" customHeight="1" thickBot="1">
      <c r="A41" s="110">
        <v>6</v>
      </c>
      <c r="B41" s="111"/>
      <c r="C41" s="112" t="s">
        <v>72</v>
      </c>
      <c r="D41" s="415">
        <f aca="true" t="shared" si="4" ref="D41:K41">SUM(D42:D45)</f>
        <v>0</v>
      </c>
      <c r="E41" s="415">
        <f t="shared" si="4"/>
        <v>0</v>
      </c>
      <c r="F41" s="415">
        <f t="shared" si="4"/>
        <v>0</v>
      </c>
      <c r="G41" s="415">
        <f t="shared" si="4"/>
        <v>0</v>
      </c>
      <c r="H41" s="415">
        <f t="shared" si="4"/>
        <v>0</v>
      </c>
      <c r="I41" s="415">
        <f t="shared" si="4"/>
        <v>592</v>
      </c>
      <c r="J41" s="415">
        <f t="shared" si="4"/>
        <v>592</v>
      </c>
      <c r="K41" s="415">
        <f t="shared" si="4"/>
        <v>255</v>
      </c>
    </row>
    <row r="42" spans="1:11" ht="12" customHeight="1">
      <c r="A42" s="113"/>
      <c r="B42" s="114">
        <v>1</v>
      </c>
      <c r="C42" s="84" t="s">
        <v>297</v>
      </c>
      <c r="D42" s="222"/>
      <c r="E42" s="222"/>
      <c r="F42" s="222"/>
      <c r="G42" s="222"/>
      <c r="H42" s="222"/>
      <c r="I42" s="222"/>
      <c r="J42" s="222"/>
      <c r="K42" s="222"/>
    </row>
    <row r="43" spans="1:11" ht="12" customHeight="1">
      <c r="A43" s="113"/>
      <c r="B43" s="114">
        <v>2</v>
      </c>
      <c r="C43" s="84" t="s">
        <v>298</v>
      </c>
      <c r="D43" s="222"/>
      <c r="E43" s="222"/>
      <c r="F43" s="222"/>
      <c r="G43" s="222"/>
      <c r="H43" s="222"/>
      <c r="I43" s="222"/>
      <c r="J43" s="222"/>
      <c r="K43" s="222"/>
    </row>
    <row r="44" spans="1:11" ht="12" customHeight="1">
      <c r="A44" s="113"/>
      <c r="B44" s="114">
        <v>3</v>
      </c>
      <c r="C44" s="84" t="s">
        <v>279</v>
      </c>
      <c r="D44" s="222"/>
      <c r="E44" s="222"/>
      <c r="F44" s="222"/>
      <c r="G44" s="222"/>
      <c r="H44" s="222"/>
      <c r="I44" s="222"/>
      <c r="J44" s="222"/>
      <c r="K44" s="222"/>
    </row>
    <row r="45" spans="1:11" ht="12" customHeight="1" thickBot="1">
      <c r="A45" s="113"/>
      <c r="B45" s="114">
        <v>4</v>
      </c>
      <c r="C45" s="84" t="s">
        <v>73</v>
      </c>
      <c r="D45" s="222"/>
      <c r="E45" s="222"/>
      <c r="F45" s="222"/>
      <c r="G45" s="222"/>
      <c r="H45" s="222"/>
      <c r="I45" s="222">
        <v>592</v>
      </c>
      <c r="J45" s="222">
        <v>592</v>
      </c>
      <c r="K45" s="222">
        <v>255</v>
      </c>
    </row>
    <row r="46" spans="1:11" ht="15" customHeight="1" thickBot="1">
      <c r="A46" s="131"/>
      <c r="B46" s="132"/>
      <c r="C46" s="188" t="s">
        <v>77</v>
      </c>
      <c r="D46" s="416">
        <f aca="true" t="shared" si="5" ref="D46:K46">D27+D41</f>
        <v>350</v>
      </c>
      <c r="E46" s="416">
        <f t="shared" si="5"/>
        <v>350</v>
      </c>
      <c r="F46" s="416">
        <f t="shared" si="5"/>
        <v>1282</v>
      </c>
      <c r="G46" s="416">
        <f t="shared" si="5"/>
        <v>1194</v>
      </c>
      <c r="H46" s="416">
        <f t="shared" si="5"/>
        <v>961</v>
      </c>
      <c r="I46" s="416">
        <f t="shared" si="5"/>
        <v>3447</v>
      </c>
      <c r="J46" s="416">
        <f t="shared" si="5"/>
        <v>3311</v>
      </c>
      <c r="K46" s="416">
        <f t="shared" si="5"/>
        <v>2397</v>
      </c>
    </row>
    <row r="47" ht="9.75" customHeight="1" thickBot="1"/>
    <row r="48" spans="1:11" ht="15" customHeight="1" thickBot="1">
      <c r="A48" s="161" t="s">
        <v>509</v>
      </c>
      <c r="B48" s="23"/>
      <c r="C48" s="162"/>
      <c r="D48" s="504"/>
      <c r="E48" s="504"/>
      <c r="F48" s="504"/>
      <c r="G48" s="504"/>
      <c r="H48" s="504"/>
      <c r="I48" s="504"/>
      <c r="J48" s="504"/>
      <c r="K48" s="504"/>
    </row>
    <row r="49" spans="1:4" ht="14.25" customHeight="1">
      <c r="A49" s="836" t="s">
        <v>304</v>
      </c>
      <c r="B49" s="836"/>
      <c r="C49" s="836"/>
      <c r="D49" s="836"/>
    </row>
  </sheetData>
  <sheetProtection/>
  <mergeCells count="9">
    <mergeCell ref="A49:D49"/>
    <mergeCell ref="E5:E6"/>
    <mergeCell ref="H5:H6"/>
    <mergeCell ref="K5:K6"/>
    <mergeCell ref="F5:F6"/>
    <mergeCell ref="I5:I6"/>
    <mergeCell ref="C5:C6"/>
    <mergeCell ref="D5:D6"/>
    <mergeCell ref="J5:J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E49"/>
  <sheetViews>
    <sheetView zoomScale="120" zoomScaleNormal="120" zoomScalePageLayoutView="0" workbookViewId="0" topLeftCell="A23">
      <selection activeCell="E24" sqref="E24"/>
    </sheetView>
  </sheetViews>
  <sheetFormatPr defaultColWidth="9.00390625" defaultRowHeight="12.75"/>
  <cols>
    <col min="1" max="1" width="4.875" style="3" customWidth="1"/>
    <col min="2" max="2" width="11.00390625" style="1" customWidth="1"/>
    <col min="3" max="3" width="43.00390625" style="1" customWidth="1"/>
    <col min="4" max="5" width="18.625" style="1" customWidth="1"/>
    <col min="6" max="16384" width="9.375" style="1" customWidth="1"/>
  </cols>
  <sheetData>
    <row r="1" spans="1:5" s="5" customFormat="1" ht="21" customHeight="1" thickBot="1">
      <c r="A1" s="11"/>
      <c r="B1" s="12"/>
      <c r="C1" s="12"/>
      <c r="D1" s="91" t="s">
        <v>714</v>
      </c>
      <c r="E1" s="91"/>
    </row>
    <row r="2" spans="1:5" s="6" customFormat="1" ht="15.75">
      <c r="A2" s="16" t="s">
        <v>45</v>
      </c>
      <c r="B2" s="17"/>
      <c r="C2" s="18" t="s">
        <v>642</v>
      </c>
      <c r="D2" s="706" t="s">
        <v>641</v>
      </c>
      <c r="E2" s="717"/>
    </row>
    <row r="3" spans="1:5" s="6" customFormat="1" ht="16.5" thickBot="1">
      <c r="A3" s="20" t="s">
        <v>48</v>
      </c>
      <c r="B3" s="21"/>
      <c r="C3" s="536" t="s">
        <v>643</v>
      </c>
      <c r="D3" s="22"/>
      <c r="E3" s="718"/>
    </row>
    <row r="4" spans="1:5" s="7" customFormat="1" ht="21" customHeight="1" thickBot="1">
      <c r="A4" s="106"/>
      <c r="B4" s="106"/>
      <c r="C4" s="106"/>
      <c r="D4" s="15"/>
      <c r="E4" s="15" t="s">
        <v>50</v>
      </c>
    </row>
    <row r="5" spans="1:5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707</v>
      </c>
    </row>
    <row r="6" spans="1:5" ht="13.5" thickBot="1">
      <c r="A6" s="149" t="s">
        <v>54</v>
      </c>
      <c r="B6" s="150"/>
      <c r="C6" s="832"/>
      <c r="D6" s="834"/>
      <c r="E6" s="834"/>
    </row>
    <row r="7" spans="1:5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</row>
    <row r="8" spans="1:5" s="9" customFormat="1" ht="15.75" customHeight="1" thickBot="1">
      <c r="A8" s="151"/>
      <c r="B8" s="152"/>
      <c r="C8" s="136" t="s">
        <v>55</v>
      </c>
      <c r="D8" s="153"/>
      <c r="E8" s="153"/>
    </row>
    <row r="9" spans="1:5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</row>
    <row r="10" spans="1:5" ht="12" customHeight="1">
      <c r="A10" s="113"/>
      <c r="B10" s="114">
        <v>1</v>
      </c>
      <c r="C10" s="84" t="s">
        <v>333</v>
      </c>
      <c r="D10" s="222"/>
      <c r="E10" s="222"/>
    </row>
    <row r="11" spans="1:5" ht="12" customHeight="1">
      <c r="A11" s="113"/>
      <c r="B11" s="114">
        <v>2</v>
      </c>
      <c r="C11" s="84" t="s">
        <v>239</v>
      </c>
      <c r="D11" s="222"/>
      <c r="E11" s="222"/>
    </row>
    <row r="12" spans="1:5" ht="12" customHeight="1">
      <c r="A12" s="113"/>
      <c r="B12" s="114">
        <v>3</v>
      </c>
      <c r="C12" s="84" t="s">
        <v>240</v>
      </c>
      <c r="D12" s="222"/>
      <c r="E12" s="222"/>
    </row>
    <row r="13" spans="1:5" ht="12" customHeight="1" thickBot="1">
      <c r="A13" s="113"/>
      <c r="B13" s="114">
        <v>4</v>
      </c>
      <c r="C13" s="84" t="s">
        <v>241</v>
      </c>
      <c r="D13" s="222"/>
      <c r="E13" s="222"/>
    </row>
    <row r="14" spans="1:5" ht="12" customHeight="1" thickBot="1">
      <c r="A14" s="110">
        <v>2</v>
      </c>
      <c r="B14" s="132"/>
      <c r="C14" s="112" t="s">
        <v>61</v>
      </c>
      <c r="D14" s="223"/>
      <c r="E14" s="223"/>
    </row>
    <row r="15" spans="1:5" s="8" customFormat="1" ht="12" customHeight="1" thickBot="1">
      <c r="A15" s="110">
        <v>3</v>
      </c>
      <c r="B15" s="111"/>
      <c r="C15" s="112" t="s">
        <v>272</v>
      </c>
      <c r="D15" s="415">
        <f>SUM(D16:D22)</f>
        <v>750</v>
      </c>
      <c r="E15" s="415">
        <f>SUM(E16:E22)</f>
        <v>515</v>
      </c>
    </row>
    <row r="16" spans="1:5" s="2" customFormat="1" ht="12" customHeight="1">
      <c r="A16" s="126"/>
      <c r="B16" s="127">
        <v>1</v>
      </c>
      <c r="C16" s="128" t="s">
        <v>273</v>
      </c>
      <c r="D16" s="224">
        <v>750</v>
      </c>
      <c r="E16" s="224">
        <v>515</v>
      </c>
    </row>
    <row r="17" spans="1:5" s="2" customFormat="1" ht="12" customHeight="1">
      <c r="A17" s="113"/>
      <c r="B17" s="114">
        <v>2</v>
      </c>
      <c r="C17" s="128" t="s">
        <v>274</v>
      </c>
      <c r="D17" s="222"/>
      <c r="E17" s="222"/>
    </row>
    <row r="18" spans="1:5" s="2" customFormat="1" ht="12" customHeight="1">
      <c r="A18" s="113"/>
      <c r="B18" s="114">
        <v>3</v>
      </c>
      <c r="C18" s="84" t="s">
        <v>334</v>
      </c>
      <c r="D18" s="222"/>
      <c r="E18" s="222"/>
    </row>
    <row r="19" spans="1:5" s="2" customFormat="1" ht="12" customHeight="1">
      <c r="A19" s="113"/>
      <c r="B19" s="114">
        <v>4</v>
      </c>
      <c r="C19" s="130" t="s">
        <v>275</v>
      </c>
      <c r="D19" s="222"/>
      <c r="E19" s="222"/>
    </row>
    <row r="20" spans="1:5" s="2" customFormat="1" ht="12" customHeight="1">
      <c r="A20" s="113"/>
      <c r="B20" s="114">
        <v>5</v>
      </c>
      <c r="C20" s="84" t="s">
        <v>276</v>
      </c>
      <c r="D20" s="222"/>
      <c r="E20" s="222"/>
    </row>
    <row r="21" spans="1:5" ht="12" customHeight="1">
      <c r="A21" s="144"/>
      <c r="B21" s="121">
        <v>6</v>
      </c>
      <c r="C21" s="86" t="s">
        <v>150</v>
      </c>
      <c r="D21" s="226"/>
      <c r="E21" s="226"/>
    </row>
    <row r="22" spans="1:5" ht="12" customHeight="1" thickBot="1">
      <c r="A22" s="145"/>
      <c r="B22" s="146">
        <v>7</v>
      </c>
      <c r="C22" s="87" t="s">
        <v>152</v>
      </c>
      <c r="D22" s="227"/>
      <c r="E22" s="227"/>
    </row>
    <row r="23" spans="1:5" ht="12" customHeight="1" thickBot="1">
      <c r="A23" s="155">
        <v>4</v>
      </c>
      <c r="B23" s="156"/>
      <c r="C23" s="157" t="s">
        <v>79</v>
      </c>
      <c r="D23" s="228">
        <v>11</v>
      </c>
      <c r="E23" s="228">
        <v>233</v>
      </c>
    </row>
    <row r="24" spans="1:5" s="2" customFormat="1" ht="15" customHeight="1" thickBot="1">
      <c r="A24" s="131"/>
      <c r="B24" s="132"/>
      <c r="C24" s="188" t="s">
        <v>32</v>
      </c>
      <c r="D24" s="416">
        <f>D9+D14+D15+D23</f>
        <v>761</v>
      </c>
      <c r="E24" s="416">
        <f>E9+E14+E15+E23</f>
        <v>748</v>
      </c>
    </row>
    <row r="25" spans="1:5" s="2" customFormat="1" ht="12.75" customHeight="1" thickBot="1">
      <c r="A25" s="158"/>
      <c r="B25" s="159"/>
      <c r="C25" s="160"/>
      <c r="D25" s="229"/>
      <c r="E25" s="229"/>
    </row>
    <row r="26" spans="1:5" s="9" customFormat="1" ht="15" customHeight="1" thickBot="1">
      <c r="A26" s="151"/>
      <c r="B26" s="152"/>
      <c r="C26" s="136" t="s">
        <v>69</v>
      </c>
      <c r="D26" s="230"/>
      <c r="E26" s="230"/>
    </row>
    <row r="27" spans="1:5" s="8" customFormat="1" ht="12" customHeight="1" thickBot="1">
      <c r="A27" s="110">
        <v>5</v>
      </c>
      <c r="B27" s="111"/>
      <c r="C27" s="112" t="s">
        <v>70</v>
      </c>
      <c r="D27" s="415">
        <f>D28+SUM(D30:D37)+SUM(D39:D40)</f>
        <v>761</v>
      </c>
      <c r="E27" s="415">
        <f>E28+SUM(E30:E37)+SUM(E39:E40)</f>
        <v>748</v>
      </c>
    </row>
    <row r="28" spans="1:5" ht="12" customHeight="1">
      <c r="A28" s="113"/>
      <c r="B28" s="114">
        <v>1</v>
      </c>
      <c r="C28" s="40" t="s">
        <v>35</v>
      </c>
      <c r="D28" s="222">
        <v>156</v>
      </c>
      <c r="E28" s="222">
        <v>375</v>
      </c>
    </row>
    <row r="29" spans="1:5" ht="12" customHeight="1">
      <c r="A29" s="113"/>
      <c r="B29" s="114"/>
      <c r="C29" s="207" t="s">
        <v>290</v>
      </c>
      <c r="D29" s="231"/>
      <c r="E29" s="231"/>
    </row>
    <row r="30" spans="1:5" ht="12" customHeight="1">
      <c r="A30" s="113"/>
      <c r="B30" s="114">
        <v>2</v>
      </c>
      <c r="C30" s="28" t="s">
        <v>36</v>
      </c>
      <c r="D30" s="222">
        <v>42</v>
      </c>
      <c r="E30" s="222">
        <v>90</v>
      </c>
    </row>
    <row r="31" spans="1:5" ht="12" customHeight="1">
      <c r="A31" s="123"/>
      <c r="B31" s="124">
        <v>3</v>
      </c>
      <c r="C31" s="28" t="s">
        <v>296</v>
      </c>
      <c r="D31" s="225">
        <v>363</v>
      </c>
      <c r="E31" s="225">
        <v>76</v>
      </c>
    </row>
    <row r="32" spans="1:5" ht="12" customHeight="1">
      <c r="A32" s="123"/>
      <c r="B32" s="124">
        <v>4</v>
      </c>
      <c r="C32" s="44" t="s">
        <v>164</v>
      </c>
      <c r="D32" s="225"/>
      <c r="E32" s="225">
        <v>7</v>
      </c>
    </row>
    <row r="33" spans="1:5" ht="12" customHeight="1">
      <c r="A33" s="123"/>
      <c r="B33" s="124">
        <v>5</v>
      </c>
      <c r="C33" s="67" t="s">
        <v>278</v>
      </c>
      <c r="D33" s="225"/>
      <c r="E33" s="225"/>
    </row>
    <row r="34" spans="1:5" ht="12" customHeight="1">
      <c r="A34" s="123"/>
      <c r="B34" s="124">
        <v>6</v>
      </c>
      <c r="C34" s="28" t="s">
        <v>233</v>
      </c>
      <c r="D34" s="225">
        <v>200</v>
      </c>
      <c r="E34" s="225">
        <v>200</v>
      </c>
    </row>
    <row r="35" spans="1:5" ht="12" customHeight="1">
      <c r="A35" s="123"/>
      <c r="B35" s="124">
        <v>7</v>
      </c>
      <c r="C35" s="83" t="s">
        <v>260</v>
      </c>
      <c r="D35" s="225"/>
      <c r="E35" s="225"/>
    </row>
    <row r="36" spans="1:5" s="8" customFormat="1" ht="12" customHeight="1">
      <c r="A36" s="113"/>
      <c r="B36" s="114">
        <v>8</v>
      </c>
      <c r="C36" s="28" t="s">
        <v>156</v>
      </c>
      <c r="D36" s="222"/>
      <c r="E36" s="222"/>
    </row>
    <row r="37" spans="1:5" s="8" customFormat="1" ht="12" customHeight="1">
      <c r="A37" s="126"/>
      <c r="B37" s="127">
        <v>9</v>
      </c>
      <c r="C37" s="28" t="s">
        <v>37</v>
      </c>
      <c r="D37" s="224"/>
      <c r="E37" s="224"/>
    </row>
    <row r="38" spans="1:5" s="8" customFormat="1" ht="12" customHeight="1">
      <c r="A38" s="126"/>
      <c r="B38" s="127"/>
      <c r="C38" s="210" t="s">
        <v>350</v>
      </c>
      <c r="D38" s="232"/>
      <c r="E38" s="232"/>
    </row>
    <row r="39" spans="1:5" ht="12" customHeight="1">
      <c r="A39" s="126"/>
      <c r="B39" s="127">
        <v>10</v>
      </c>
      <c r="C39" s="45" t="s">
        <v>248</v>
      </c>
      <c r="D39" s="224"/>
      <c r="E39" s="224"/>
    </row>
    <row r="40" spans="1:5" ht="12" customHeight="1" thickBot="1">
      <c r="A40" s="113"/>
      <c r="B40" s="114">
        <v>11</v>
      </c>
      <c r="C40" s="68" t="s">
        <v>253</v>
      </c>
      <c r="D40" s="222"/>
      <c r="E40" s="222"/>
    </row>
    <row r="41" spans="1:5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  <c r="E41" s="415">
        <f>SUM(E42:E45)</f>
        <v>0</v>
      </c>
    </row>
    <row r="42" spans="1:5" ht="12" customHeight="1">
      <c r="A42" s="113"/>
      <c r="B42" s="114">
        <v>1</v>
      </c>
      <c r="C42" s="84" t="s">
        <v>297</v>
      </c>
      <c r="D42" s="222"/>
      <c r="E42" s="222"/>
    </row>
    <row r="43" spans="1:5" ht="12" customHeight="1">
      <c r="A43" s="113"/>
      <c r="B43" s="114">
        <v>2</v>
      </c>
      <c r="C43" s="84" t="s">
        <v>298</v>
      </c>
      <c r="D43" s="222"/>
      <c r="E43" s="222"/>
    </row>
    <row r="44" spans="1:5" ht="12" customHeight="1">
      <c r="A44" s="113"/>
      <c r="B44" s="114">
        <v>3</v>
      </c>
      <c r="C44" s="84" t="s">
        <v>279</v>
      </c>
      <c r="D44" s="222"/>
      <c r="E44" s="222"/>
    </row>
    <row r="45" spans="1:5" ht="12" customHeight="1" thickBot="1">
      <c r="A45" s="113"/>
      <c r="B45" s="114">
        <v>4</v>
      </c>
      <c r="C45" s="84" t="s">
        <v>73</v>
      </c>
      <c r="D45" s="222"/>
      <c r="E45" s="222"/>
    </row>
    <row r="46" spans="1:5" ht="15" customHeight="1" thickBot="1">
      <c r="A46" s="131"/>
      <c r="B46" s="132"/>
      <c r="C46" s="188" t="s">
        <v>77</v>
      </c>
      <c r="D46" s="416">
        <f>D27+D41</f>
        <v>761</v>
      </c>
      <c r="E46" s="416">
        <f>E27+E41</f>
        <v>748</v>
      </c>
    </row>
    <row r="47" ht="9.75" customHeight="1" thickBot="1"/>
    <row r="48" spans="1:5" ht="15" customHeight="1" thickBot="1">
      <c r="A48" s="161" t="s">
        <v>509</v>
      </c>
      <c r="B48" s="23"/>
      <c r="C48" s="162" t="s">
        <v>644</v>
      </c>
      <c r="D48" s="504"/>
      <c r="E48" s="504"/>
    </row>
    <row r="49" spans="1:4" ht="14.25" customHeight="1">
      <c r="A49" s="836" t="s">
        <v>304</v>
      </c>
      <c r="B49" s="836"/>
      <c r="C49" s="836"/>
      <c r="D49" s="836"/>
    </row>
  </sheetData>
  <sheetProtection/>
  <mergeCells count="4"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6">
      <selection activeCell="F32" sqref="F32"/>
    </sheetView>
  </sheetViews>
  <sheetFormatPr defaultColWidth="9.00390625" defaultRowHeight="12.75"/>
  <cols>
    <col min="1" max="1" width="6.625" style="3" customWidth="1"/>
    <col min="2" max="2" width="8.50390625" style="1" customWidth="1"/>
    <col min="3" max="3" width="41.375" style="1" customWidth="1"/>
    <col min="4" max="4" width="15.50390625" style="1" customWidth="1"/>
    <col min="5" max="5" width="11.875" style="1" customWidth="1"/>
    <col min="6" max="6" width="15.50390625" style="1" customWidth="1"/>
    <col min="7" max="16384" width="9.375" style="1" customWidth="1"/>
  </cols>
  <sheetData>
    <row r="1" spans="1:6" s="5" customFormat="1" ht="21" customHeight="1" thickBot="1">
      <c r="A1" s="11"/>
      <c r="B1" s="12"/>
      <c r="C1" s="12"/>
      <c r="D1" s="91" t="s">
        <v>715</v>
      </c>
      <c r="E1" s="91"/>
      <c r="F1" s="91"/>
    </row>
    <row r="2" spans="1:6" s="6" customFormat="1" ht="15.75">
      <c r="A2" s="16" t="s">
        <v>45</v>
      </c>
      <c r="B2" s="17"/>
      <c r="C2" s="18" t="s">
        <v>642</v>
      </c>
      <c r="D2" s="706" t="s">
        <v>641</v>
      </c>
      <c r="E2" s="714"/>
      <c r="F2" s="717"/>
    </row>
    <row r="3" spans="1:6" s="6" customFormat="1" ht="16.5" thickBot="1">
      <c r="A3" s="20" t="s">
        <v>48</v>
      </c>
      <c r="B3" s="21"/>
      <c r="C3" s="536" t="s">
        <v>645</v>
      </c>
      <c r="D3" s="22"/>
      <c r="E3" s="715"/>
      <c r="F3" s="718"/>
    </row>
    <row r="4" spans="1:6" s="7" customFormat="1" ht="21" customHeight="1" thickBot="1">
      <c r="A4" s="106"/>
      <c r="B4" s="106"/>
      <c r="C4" s="106"/>
      <c r="D4" s="15"/>
      <c r="E4" s="15"/>
      <c r="F4" s="15" t="s">
        <v>50</v>
      </c>
    </row>
    <row r="5" spans="1:6" ht="48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689</v>
      </c>
      <c r="F5" s="833" t="s">
        <v>707</v>
      </c>
    </row>
    <row r="6" spans="1:6" ht="13.5" thickBot="1">
      <c r="A6" s="149" t="s">
        <v>54</v>
      </c>
      <c r="B6" s="150"/>
      <c r="C6" s="832"/>
      <c r="D6" s="834"/>
      <c r="E6" s="834"/>
      <c r="F6" s="834"/>
    </row>
    <row r="7" spans="1:6" s="4" customFormat="1" ht="12" customHeight="1" thickBot="1">
      <c r="A7" s="182" t="s">
        <v>693</v>
      </c>
      <c r="B7" s="183" t="s">
        <v>694</v>
      </c>
      <c r="C7" s="183" t="s">
        <v>695</v>
      </c>
      <c r="D7" s="183" t="s">
        <v>696</v>
      </c>
      <c r="E7" s="192" t="s">
        <v>697</v>
      </c>
      <c r="F7" s="192" t="s">
        <v>698</v>
      </c>
    </row>
    <row r="8" spans="1:6" s="9" customFormat="1" ht="15.75" customHeight="1" thickBot="1">
      <c r="A8" s="151"/>
      <c r="B8" s="152"/>
      <c r="C8" s="136" t="s">
        <v>55</v>
      </c>
      <c r="D8" s="153"/>
      <c r="E8" s="153"/>
      <c r="F8" s="153"/>
    </row>
    <row r="9" spans="1:6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  <c r="F9" s="414">
        <f>SUM(F10:F13)</f>
        <v>1</v>
      </c>
    </row>
    <row r="10" spans="1:6" ht="12" customHeight="1">
      <c r="A10" s="113"/>
      <c r="B10" s="114">
        <v>1</v>
      </c>
      <c r="C10" s="84" t="s">
        <v>333</v>
      </c>
      <c r="D10" s="222"/>
      <c r="E10" s="222"/>
      <c r="F10" s="222"/>
    </row>
    <row r="11" spans="1:6" ht="12" customHeight="1">
      <c r="A11" s="113"/>
      <c r="B11" s="114">
        <v>2</v>
      </c>
      <c r="C11" s="84" t="s">
        <v>239</v>
      </c>
      <c r="D11" s="222"/>
      <c r="E11" s="222"/>
      <c r="F11" s="222">
        <v>1</v>
      </c>
    </row>
    <row r="12" spans="1:6" ht="12" customHeight="1">
      <c r="A12" s="113"/>
      <c r="B12" s="114">
        <v>3</v>
      </c>
      <c r="C12" s="84" t="s">
        <v>240</v>
      </c>
      <c r="D12" s="222"/>
      <c r="E12" s="222"/>
      <c r="F12" s="222"/>
    </row>
    <row r="13" spans="1:6" ht="12" customHeight="1" thickBot="1">
      <c r="A13" s="113"/>
      <c r="B13" s="114">
        <v>4</v>
      </c>
      <c r="C13" s="84" t="s">
        <v>241</v>
      </c>
      <c r="D13" s="222"/>
      <c r="E13" s="222"/>
      <c r="F13" s="222"/>
    </row>
    <row r="14" spans="1:6" ht="12" customHeight="1" thickBot="1">
      <c r="A14" s="110">
        <v>2</v>
      </c>
      <c r="B14" s="132"/>
      <c r="C14" s="112" t="s">
        <v>61</v>
      </c>
      <c r="D14" s="223"/>
      <c r="E14" s="223"/>
      <c r="F14" s="223"/>
    </row>
    <row r="15" spans="1:6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  <c r="E15" s="415">
        <f>SUM(E16:E22)</f>
        <v>0</v>
      </c>
      <c r="F15" s="415">
        <f>SUM(F16:F22)</f>
        <v>0</v>
      </c>
    </row>
    <row r="16" spans="1:6" s="2" customFormat="1" ht="12" customHeight="1">
      <c r="A16" s="126"/>
      <c r="B16" s="127">
        <v>1</v>
      </c>
      <c r="C16" s="128" t="s">
        <v>273</v>
      </c>
      <c r="D16" s="224"/>
      <c r="E16" s="224"/>
      <c r="F16" s="224"/>
    </row>
    <row r="17" spans="1:6" s="2" customFormat="1" ht="12" customHeight="1">
      <c r="A17" s="113"/>
      <c r="B17" s="114">
        <v>2</v>
      </c>
      <c r="C17" s="128" t="s">
        <v>274</v>
      </c>
      <c r="D17" s="222"/>
      <c r="E17" s="222"/>
      <c r="F17" s="222"/>
    </row>
    <row r="18" spans="1:6" s="2" customFormat="1" ht="12" customHeight="1">
      <c r="A18" s="113"/>
      <c r="B18" s="114">
        <v>3</v>
      </c>
      <c r="C18" s="84" t="s">
        <v>334</v>
      </c>
      <c r="D18" s="222"/>
      <c r="E18" s="222"/>
      <c r="F18" s="222"/>
    </row>
    <row r="19" spans="1:6" s="2" customFormat="1" ht="12" customHeight="1">
      <c r="A19" s="113"/>
      <c r="B19" s="114">
        <v>4</v>
      </c>
      <c r="C19" s="130" t="s">
        <v>275</v>
      </c>
      <c r="D19" s="222"/>
      <c r="E19" s="222"/>
      <c r="F19" s="222"/>
    </row>
    <row r="20" spans="1:6" s="2" customFormat="1" ht="12" customHeight="1">
      <c r="A20" s="113"/>
      <c r="B20" s="114">
        <v>5</v>
      </c>
      <c r="C20" s="84" t="s">
        <v>276</v>
      </c>
      <c r="D20" s="222"/>
      <c r="E20" s="222"/>
      <c r="F20" s="222"/>
    </row>
    <row r="21" spans="1:6" ht="12" customHeight="1">
      <c r="A21" s="144"/>
      <c r="B21" s="121">
        <v>6</v>
      </c>
      <c r="C21" s="86" t="s">
        <v>150</v>
      </c>
      <c r="D21" s="226"/>
      <c r="E21" s="226"/>
      <c r="F21" s="226"/>
    </row>
    <row r="22" spans="1:6" ht="12" customHeight="1" thickBot="1">
      <c r="A22" s="145"/>
      <c r="B22" s="146">
        <v>7</v>
      </c>
      <c r="C22" s="87" t="s">
        <v>152</v>
      </c>
      <c r="D22" s="227"/>
      <c r="E22" s="227"/>
      <c r="F22" s="227"/>
    </row>
    <row r="23" spans="1:6" ht="12" customHeight="1" thickBot="1">
      <c r="A23" s="155">
        <v>4</v>
      </c>
      <c r="B23" s="156"/>
      <c r="C23" s="157" t="s">
        <v>79</v>
      </c>
      <c r="D23" s="228">
        <v>745</v>
      </c>
      <c r="E23" s="228">
        <v>745</v>
      </c>
      <c r="F23" s="228">
        <v>788</v>
      </c>
    </row>
    <row r="24" spans="1:6" s="2" customFormat="1" ht="15" customHeight="1" thickBot="1">
      <c r="A24" s="131"/>
      <c r="B24" s="132"/>
      <c r="C24" s="188" t="s">
        <v>32</v>
      </c>
      <c r="D24" s="416">
        <f>D9+D14+D15+D23</f>
        <v>745</v>
      </c>
      <c r="E24" s="416">
        <f>E9+E14+E15+E23</f>
        <v>745</v>
      </c>
      <c r="F24" s="416">
        <f>F9+F14+F15+F23</f>
        <v>789</v>
      </c>
    </row>
    <row r="25" spans="1:6" s="2" customFormat="1" ht="12.75" customHeight="1" thickBot="1">
      <c r="A25" s="158"/>
      <c r="B25" s="159"/>
      <c r="C25" s="160"/>
      <c r="D25" s="229"/>
      <c r="E25" s="229"/>
      <c r="F25" s="229"/>
    </row>
    <row r="26" spans="1:6" s="9" customFormat="1" ht="15" customHeight="1" thickBot="1">
      <c r="A26" s="151"/>
      <c r="B26" s="152"/>
      <c r="C26" s="136" t="s">
        <v>69</v>
      </c>
      <c r="D26" s="230"/>
      <c r="E26" s="230"/>
      <c r="F26" s="230"/>
    </row>
    <row r="27" spans="1:6" s="8" customFormat="1" ht="12" customHeight="1" thickBot="1">
      <c r="A27" s="110">
        <v>5</v>
      </c>
      <c r="B27" s="111"/>
      <c r="C27" s="112" t="s">
        <v>70</v>
      </c>
      <c r="D27" s="415">
        <f>D28+SUM(D30:D37)+SUM(D39:D40)</f>
        <v>745</v>
      </c>
      <c r="E27" s="415">
        <f>E28+SUM(E30:E37)+SUM(E39:E40)</f>
        <v>860</v>
      </c>
      <c r="F27" s="415">
        <f>F28+SUM(F30:F37)+SUM(F39:F40)</f>
        <v>499</v>
      </c>
    </row>
    <row r="28" spans="1:6" ht="12" customHeight="1">
      <c r="A28" s="113"/>
      <c r="B28" s="114">
        <v>1</v>
      </c>
      <c r="C28" s="40" t="s">
        <v>35</v>
      </c>
      <c r="D28" s="222"/>
      <c r="E28" s="222"/>
      <c r="F28" s="222"/>
    </row>
    <row r="29" spans="1:6" ht="12" customHeight="1">
      <c r="A29" s="113"/>
      <c r="B29" s="114"/>
      <c r="C29" s="207" t="s">
        <v>290</v>
      </c>
      <c r="D29" s="231"/>
      <c r="E29" s="231"/>
      <c r="F29" s="231"/>
    </row>
    <row r="30" spans="1:6" ht="12" customHeight="1">
      <c r="A30" s="113"/>
      <c r="B30" s="114">
        <v>2</v>
      </c>
      <c r="C30" s="28" t="s">
        <v>36</v>
      </c>
      <c r="D30" s="222"/>
      <c r="E30" s="222"/>
      <c r="F30" s="222"/>
    </row>
    <row r="31" spans="1:6" ht="12" customHeight="1">
      <c r="A31" s="123"/>
      <c r="B31" s="124">
        <v>3</v>
      </c>
      <c r="C31" s="28" t="s">
        <v>296</v>
      </c>
      <c r="D31" s="225">
        <v>445</v>
      </c>
      <c r="E31" s="225">
        <v>445</v>
      </c>
      <c r="F31" s="225">
        <v>499</v>
      </c>
    </row>
    <row r="32" spans="1:6" ht="12" customHeight="1">
      <c r="A32" s="123"/>
      <c r="B32" s="124">
        <v>4</v>
      </c>
      <c r="C32" s="44" t="s">
        <v>672</v>
      </c>
      <c r="D32" s="225">
        <v>300</v>
      </c>
      <c r="E32" s="225">
        <v>415</v>
      </c>
      <c r="F32" s="225"/>
    </row>
    <row r="33" spans="1:6" ht="12" customHeight="1">
      <c r="A33" s="123"/>
      <c r="B33" s="124">
        <v>5</v>
      </c>
      <c r="C33" s="67" t="s">
        <v>278</v>
      </c>
      <c r="D33" s="225"/>
      <c r="E33" s="225"/>
      <c r="F33" s="225"/>
    </row>
    <row r="34" spans="1:6" ht="12" customHeight="1">
      <c r="A34" s="123"/>
      <c r="B34" s="124">
        <v>6</v>
      </c>
      <c r="C34" s="28" t="s">
        <v>233</v>
      </c>
      <c r="D34" s="225"/>
      <c r="E34" s="225"/>
      <c r="F34" s="225"/>
    </row>
    <row r="35" spans="1:6" ht="12" customHeight="1">
      <c r="A35" s="123"/>
      <c r="B35" s="124">
        <v>7</v>
      </c>
      <c r="C35" s="83" t="s">
        <v>260</v>
      </c>
      <c r="D35" s="225"/>
      <c r="E35" s="225"/>
      <c r="F35" s="225"/>
    </row>
    <row r="36" spans="1:6" s="8" customFormat="1" ht="12" customHeight="1">
      <c r="A36" s="113"/>
      <c r="B36" s="114">
        <v>8</v>
      </c>
      <c r="C36" s="28" t="s">
        <v>156</v>
      </c>
      <c r="D36" s="222"/>
      <c r="E36" s="222"/>
      <c r="F36" s="222"/>
    </row>
    <row r="37" spans="1:6" s="8" customFormat="1" ht="12" customHeight="1">
      <c r="A37" s="126"/>
      <c r="B37" s="127">
        <v>9</v>
      </c>
      <c r="C37" s="28" t="s">
        <v>37</v>
      </c>
      <c r="D37" s="224"/>
      <c r="E37" s="224"/>
      <c r="F37" s="224"/>
    </row>
    <row r="38" spans="1:6" s="8" customFormat="1" ht="12" customHeight="1">
      <c r="A38" s="126"/>
      <c r="B38" s="127"/>
      <c r="C38" s="210" t="s">
        <v>350</v>
      </c>
      <c r="D38" s="232"/>
      <c r="E38" s="232"/>
      <c r="F38" s="232"/>
    </row>
    <row r="39" spans="1:6" ht="12" customHeight="1">
      <c r="A39" s="126"/>
      <c r="B39" s="127">
        <v>10</v>
      </c>
      <c r="C39" s="45" t="s">
        <v>248</v>
      </c>
      <c r="D39" s="224"/>
      <c r="E39" s="224"/>
      <c r="F39" s="224"/>
    </row>
    <row r="40" spans="1:6" ht="12" customHeight="1" thickBot="1">
      <c r="A40" s="113"/>
      <c r="B40" s="114">
        <v>11</v>
      </c>
      <c r="C40" s="68" t="s">
        <v>253</v>
      </c>
      <c r="D40" s="222"/>
      <c r="E40" s="222"/>
      <c r="F40" s="222"/>
    </row>
    <row r="41" spans="1:6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  <c r="E41" s="415">
        <f>SUM(E42:E45)</f>
        <v>0</v>
      </c>
      <c r="F41" s="415">
        <f>SUM(F42:F45)</f>
        <v>99</v>
      </c>
    </row>
    <row r="42" spans="1:6" ht="12" customHeight="1">
      <c r="A42" s="113"/>
      <c r="B42" s="114">
        <v>1</v>
      </c>
      <c r="C42" s="84" t="s">
        <v>297</v>
      </c>
      <c r="D42" s="222"/>
      <c r="E42" s="222"/>
      <c r="F42" s="222"/>
    </row>
    <row r="43" spans="1:6" ht="12" customHeight="1">
      <c r="A43" s="113"/>
      <c r="B43" s="114">
        <v>2</v>
      </c>
      <c r="C43" s="84" t="s">
        <v>298</v>
      </c>
      <c r="D43" s="222"/>
      <c r="E43" s="222"/>
      <c r="F43" s="222">
        <v>99</v>
      </c>
    </row>
    <row r="44" spans="1:6" ht="12" customHeight="1">
      <c r="A44" s="113"/>
      <c r="B44" s="114">
        <v>3</v>
      </c>
      <c r="C44" s="84" t="s">
        <v>279</v>
      </c>
      <c r="D44" s="222"/>
      <c r="E44" s="222"/>
      <c r="F44" s="222"/>
    </row>
    <row r="45" spans="1:6" ht="12" customHeight="1" thickBot="1">
      <c r="A45" s="113"/>
      <c r="B45" s="114">
        <v>4</v>
      </c>
      <c r="C45" s="84" t="s">
        <v>73</v>
      </c>
      <c r="D45" s="222"/>
      <c r="E45" s="222"/>
      <c r="F45" s="222"/>
    </row>
    <row r="46" spans="1:6" ht="15" customHeight="1" thickBot="1">
      <c r="A46" s="131"/>
      <c r="B46" s="132"/>
      <c r="C46" s="188" t="s">
        <v>77</v>
      </c>
      <c r="D46" s="416">
        <f>D27+D41</f>
        <v>745</v>
      </c>
      <c r="E46" s="416">
        <f>E27+E41</f>
        <v>860</v>
      </c>
      <c r="F46" s="416">
        <f>F27+F41</f>
        <v>598</v>
      </c>
    </row>
    <row r="47" ht="9.75" customHeight="1" thickBot="1"/>
    <row r="48" spans="1:6" ht="15" customHeight="1" thickBot="1">
      <c r="A48" s="161" t="s">
        <v>509</v>
      </c>
      <c r="B48" s="23"/>
      <c r="C48" s="162" t="s">
        <v>644</v>
      </c>
      <c r="D48" s="504"/>
      <c r="E48" s="504"/>
      <c r="F48" s="504"/>
    </row>
    <row r="49" spans="1:5" ht="14.25" customHeight="1">
      <c r="A49" s="836" t="s">
        <v>304</v>
      </c>
      <c r="B49" s="836"/>
      <c r="C49" s="836"/>
      <c r="D49" s="836"/>
      <c r="E49" s="716"/>
    </row>
  </sheetData>
  <sheetProtection/>
  <mergeCells count="5">
    <mergeCell ref="C5:C6"/>
    <mergeCell ref="D5:D6"/>
    <mergeCell ref="A49:D49"/>
    <mergeCell ref="F5:F6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 2011.évi költségvetéséről szóló 1/2011.(II.22.) számú rendeletének</oddHeader>
  </headerFooter>
  <rowBreaks count="1" manualBreakCount="1">
    <brk id="202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49"/>
  <sheetViews>
    <sheetView zoomScale="120" zoomScaleNormal="120" zoomScalePageLayoutView="0" workbookViewId="0" topLeftCell="A34">
      <selection activeCell="E24" sqref="E24"/>
    </sheetView>
  </sheetViews>
  <sheetFormatPr defaultColWidth="9.00390625" defaultRowHeight="12.75"/>
  <cols>
    <col min="1" max="1" width="5.125" style="3" customWidth="1"/>
    <col min="2" max="2" width="8.125" style="1" customWidth="1"/>
    <col min="3" max="3" width="42.00390625" style="1" customWidth="1"/>
    <col min="4" max="4" width="15.625" style="1" customWidth="1"/>
    <col min="5" max="5" width="18.625" style="1" customWidth="1"/>
    <col min="6" max="16384" width="9.375" style="1" customWidth="1"/>
  </cols>
  <sheetData>
    <row r="1" spans="1:5" s="5" customFormat="1" ht="21" customHeight="1" thickBot="1">
      <c r="A1" s="11"/>
      <c r="B1" s="12"/>
      <c r="C1" s="12"/>
      <c r="D1" s="91" t="s">
        <v>668</v>
      </c>
      <c r="E1" s="91"/>
    </row>
    <row r="2" spans="1:5" s="6" customFormat="1" ht="15.75">
      <c r="A2" s="16" t="s">
        <v>45</v>
      </c>
      <c r="B2" s="17"/>
      <c r="C2" s="18" t="s">
        <v>642</v>
      </c>
      <c r="D2" s="706" t="s">
        <v>641</v>
      </c>
      <c r="E2" s="717"/>
    </row>
    <row r="3" spans="1:5" s="6" customFormat="1" ht="16.5" thickBot="1">
      <c r="A3" s="20" t="s">
        <v>48</v>
      </c>
      <c r="B3" s="21"/>
      <c r="C3" s="536" t="s">
        <v>646</v>
      </c>
      <c r="D3" s="22"/>
      <c r="E3" s="718"/>
    </row>
    <row r="4" spans="1:5" s="7" customFormat="1" ht="21" customHeight="1" thickBot="1">
      <c r="A4" s="106"/>
      <c r="B4" s="106"/>
      <c r="C4" s="106"/>
      <c r="D4" s="15"/>
      <c r="E4" s="15" t="s">
        <v>50</v>
      </c>
    </row>
    <row r="5" spans="1:5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676</v>
      </c>
    </row>
    <row r="6" spans="1:5" ht="13.5" thickBot="1">
      <c r="A6" s="149" t="s">
        <v>54</v>
      </c>
      <c r="B6" s="150"/>
      <c r="C6" s="832"/>
      <c r="D6" s="834"/>
      <c r="E6" s="834"/>
    </row>
    <row r="7" spans="1:5" s="4" customFormat="1" ht="12" customHeight="1" thickBot="1">
      <c r="A7" s="190">
        <v>1</v>
      </c>
      <c r="B7" s="191">
        <v>2</v>
      </c>
      <c r="C7" s="191">
        <v>3</v>
      </c>
      <c r="D7" s="192">
        <v>4</v>
      </c>
      <c r="E7" s="192">
        <v>5</v>
      </c>
    </row>
    <row r="8" spans="1:5" s="9" customFormat="1" ht="15.75" customHeight="1" thickBot="1">
      <c r="A8" s="151"/>
      <c r="B8" s="152"/>
      <c r="C8" s="136" t="s">
        <v>55</v>
      </c>
      <c r="D8" s="153"/>
      <c r="E8" s="153"/>
    </row>
    <row r="9" spans="1:5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</row>
    <row r="10" spans="1:5" ht="12" customHeight="1">
      <c r="A10" s="113"/>
      <c r="B10" s="114">
        <v>1</v>
      </c>
      <c r="C10" s="84" t="s">
        <v>333</v>
      </c>
      <c r="D10" s="222"/>
      <c r="E10" s="222"/>
    </row>
    <row r="11" spans="1:5" ht="12" customHeight="1">
      <c r="A11" s="113"/>
      <c r="B11" s="114">
        <v>2</v>
      </c>
      <c r="C11" s="84" t="s">
        <v>239</v>
      </c>
      <c r="D11" s="222"/>
      <c r="E11" s="222"/>
    </row>
    <row r="12" spans="1:5" ht="12" customHeight="1">
      <c r="A12" s="113"/>
      <c r="B12" s="114">
        <v>3</v>
      </c>
      <c r="C12" s="84" t="s">
        <v>240</v>
      </c>
      <c r="D12" s="222"/>
      <c r="E12" s="222"/>
    </row>
    <row r="13" spans="1:5" ht="12" customHeight="1" thickBot="1">
      <c r="A13" s="113"/>
      <c r="B13" s="114">
        <v>4</v>
      </c>
      <c r="C13" s="84" t="s">
        <v>241</v>
      </c>
      <c r="D13" s="222"/>
      <c r="E13" s="222"/>
    </row>
    <row r="14" spans="1:5" ht="12" customHeight="1" thickBot="1">
      <c r="A14" s="110">
        <v>2</v>
      </c>
      <c r="B14" s="132"/>
      <c r="C14" s="112" t="s">
        <v>61</v>
      </c>
      <c r="D14" s="223"/>
      <c r="E14" s="223"/>
    </row>
    <row r="15" spans="1:5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  <c r="E15" s="415">
        <f>SUM(E16:E22)</f>
        <v>0</v>
      </c>
    </row>
    <row r="16" spans="1:5" s="2" customFormat="1" ht="12" customHeight="1">
      <c r="A16" s="126"/>
      <c r="B16" s="127">
        <v>1</v>
      </c>
      <c r="C16" s="128" t="s">
        <v>273</v>
      </c>
      <c r="D16" s="224"/>
      <c r="E16" s="224"/>
    </row>
    <row r="17" spans="1:5" s="2" customFormat="1" ht="12" customHeight="1">
      <c r="A17" s="113"/>
      <c r="B17" s="114">
        <v>2</v>
      </c>
      <c r="C17" s="128" t="s">
        <v>274</v>
      </c>
      <c r="D17" s="222"/>
      <c r="E17" s="222"/>
    </row>
    <row r="18" spans="1:5" s="2" customFormat="1" ht="12" customHeight="1">
      <c r="A18" s="113"/>
      <c r="B18" s="114">
        <v>3</v>
      </c>
      <c r="C18" s="84" t="s">
        <v>334</v>
      </c>
      <c r="D18" s="222"/>
      <c r="E18" s="222"/>
    </row>
    <row r="19" spans="1:5" s="2" customFormat="1" ht="12" customHeight="1">
      <c r="A19" s="113"/>
      <c r="B19" s="114">
        <v>4</v>
      </c>
      <c r="C19" s="130" t="s">
        <v>275</v>
      </c>
      <c r="D19" s="222"/>
      <c r="E19" s="222"/>
    </row>
    <row r="20" spans="1:5" s="2" customFormat="1" ht="12" customHeight="1">
      <c r="A20" s="113"/>
      <c r="B20" s="114">
        <v>5</v>
      </c>
      <c r="C20" s="84" t="s">
        <v>276</v>
      </c>
      <c r="D20" s="222"/>
      <c r="E20" s="222"/>
    </row>
    <row r="21" spans="1:5" ht="12" customHeight="1">
      <c r="A21" s="144"/>
      <c r="B21" s="121">
        <v>6</v>
      </c>
      <c r="C21" s="86" t="s">
        <v>150</v>
      </c>
      <c r="D21" s="226"/>
      <c r="E21" s="226"/>
    </row>
    <row r="22" spans="1:5" ht="12" customHeight="1" thickBot="1">
      <c r="A22" s="145"/>
      <c r="B22" s="146">
        <v>7</v>
      </c>
      <c r="C22" s="87" t="s">
        <v>152</v>
      </c>
      <c r="D22" s="227"/>
      <c r="E22" s="227"/>
    </row>
    <row r="23" spans="1:5" ht="12" customHeight="1" thickBot="1">
      <c r="A23" s="155">
        <v>4</v>
      </c>
      <c r="B23" s="156"/>
      <c r="C23" s="157" t="s">
        <v>79</v>
      </c>
      <c r="D23" s="228">
        <v>100</v>
      </c>
      <c r="E23" s="228">
        <v>50</v>
      </c>
    </row>
    <row r="24" spans="1:5" s="2" customFormat="1" ht="15" customHeight="1" thickBot="1">
      <c r="A24" s="131"/>
      <c r="B24" s="132"/>
      <c r="C24" s="188" t="s">
        <v>32</v>
      </c>
      <c r="D24" s="416">
        <f>D9+D14+D15+D23</f>
        <v>100</v>
      </c>
      <c r="E24" s="416">
        <f>E9+E14+E15+E23</f>
        <v>50</v>
      </c>
    </row>
    <row r="25" spans="1:5" s="2" customFormat="1" ht="12.75" customHeight="1" thickBot="1">
      <c r="A25" s="158"/>
      <c r="B25" s="159"/>
      <c r="C25" s="160"/>
      <c r="D25" s="229"/>
      <c r="E25" s="229"/>
    </row>
    <row r="26" spans="1:5" s="9" customFormat="1" ht="15" customHeight="1" thickBot="1">
      <c r="A26" s="151"/>
      <c r="B26" s="152"/>
      <c r="C26" s="136" t="s">
        <v>69</v>
      </c>
      <c r="D26" s="230"/>
      <c r="E26" s="230"/>
    </row>
    <row r="27" spans="1:5" s="8" customFormat="1" ht="12" customHeight="1" thickBot="1">
      <c r="A27" s="110">
        <v>5</v>
      </c>
      <c r="B27" s="111"/>
      <c r="C27" s="112" t="s">
        <v>70</v>
      </c>
      <c r="D27" s="415">
        <f>SUM(D28:D40)</f>
        <v>100</v>
      </c>
      <c r="E27" s="415">
        <f>SUM(E28:E40)</f>
        <v>50</v>
      </c>
    </row>
    <row r="28" spans="1:5" ht="12" customHeight="1">
      <c r="A28" s="113"/>
      <c r="B28" s="114">
        <v>1</v>
      </c>
      <c r="C28" s="40" t="s">
        <v>35</v>
      </c>
      <c r="D28" s="222"/>
      <c r="E28" s="222"/>
    </row>
    <row r="29" spans="1:5" ht="12" customHeight="1">
      <c r="A29" s="113"/>
      <c r="B29" s="114"/>
      <c r="C29" s="207" t="s">
        <v>290</v>
      </c>
      <c r="D29" s="231"/>
      <c r="E29" s="231"/>
    </row>
    <row r="30" spans="1:5" ht="12" customHeight="1">
      <c r="A30" s="113"/>
      <c r="B30" s="114">
        <v>2</v>
      </c>
      <c r="C30" s="28" t="s">
        <v>36</v>
      </c>
      <c r="D30" s="222"/>
      <c r="E30" s="222"/>
    </row>
    <row r="31" spans="1:5" ht="12" customHeight="1">
      <c r="A31" s="123"/>
      <c r="B31" s="124">
        <v>3</v>
      </c>
      <c r="C31" s="28" t="s">
        <v>296</v>
      </c>
      <c r="D31" s="225"/>
      <c r="E31" s="225"/>
    </row>
    <row r="32" spans="1:5" ht="12" customHeight="1">
      <c r="A32" s="123"/>
      <c r="B32" s="124">
        <v>4</v>
      </c>
      <c r="C32" s="44" t="s">
        <v>164</v>
      </c>
      <c r="D32" s="225"/>
      <c r="E32" s="225"/>
    </row>
    <row r="33" spans="1:5" ht="12" customHeight="1">
      <c r="A33" s="123"/>
      <c r="B33" s="124">
        <v>5</v>
      </c>
      <c r="C33" s="67" t="s">
        <v>278</v>
      </c>
      <c r="D33" s="225"/>
      <c r="E33" s="225"/>
    </row>
    <row r="34" spans="1:5" ht="12" customHeight="1">
      <c r="A34" s="123"/>
      <c r="B34" s="124">
        <v>6</v>
      </c>
      <c r="C34" s="28" t="s">
        <v>233</v>
      </c>
      <c r="D34" s="225"/>
      <c r="E34" s="225"/>
    </row>
    <row r="35" spans="1:5" ht="12" customHeight="1">
      <c r="A35" s="123"/>
      <c r="B35" s="124">
        <v>7</v>
      </c>
      <c r="C35" s="83" t="s">
        <v>260</v>
      </c>
      <c r="D35" s="225">
        <v>100</v>
      </c>
      <c r="E35" s="225">
        <v>50</v>
      </c>
    </row>
    <row r="36" spans="1:5" s="8" customFormat="1" ht="12" customHeight="1">
      <c r="A36" s="113"/>
      <c r="B36" s="114">
        <v>8</v>
      </c>
      <c r="C36" s="28" t="s">
        <v>156</v>
      </c>
      <c r="D36" s="222"/>
      <c r="E36" s="222"/>
    </row>
    <row r="37" spans="1:5" s="8" customFormat="1" ht="12" customHeight="1">
      <c r="A37" s="126"/>
      <c r="B37" s="127">
        <v>9</v>
      </c>
      <c r="C37" s="28" t="s">
        <v>37</v>
      </c>
      <c r="D37" s="224"/>
      <c r="E37" s="224"/>
    </row>
    <row r="38" spans="1:5" s="8" customFormat="1" ht="12" customHeight="1">
      <c r="A38" s="126"/>
      <c r="B38" s="127"/>
      <c r="C38" s="210" t="s">
        <v>350</v>
      </c>
      <c r="D38" s="232"/>
      <c r="E38" s="232"/>
    </row>
    <row r="39" spans="1:5" ht="12" customHeight="1">
      <c r="A39" s="126"/>
      <c r="B39" s="127">
        <v>10</v>
      </c>
      <c r="C39" s="45" t="s">
        <v>248</v>
      </c>
      <c r="D39" s="224"/>
      <c r="E39" s="224"/>
    </row>
    <row r="40" spans="1:5" ht="12" customHeight="1" thickBot="1">
      <c r="A40" s="113"/>
      <c r="B40" s="114">
        <v>11</v>
      </c>
      <c r="C40" s="68" t="s">
        <v>253</v>
      </c>
      <c r="D40" s="222"/>
      <c r="E40" s="222"/>
    </row>
    <row r="41" spans="1:5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  <c r="E41" s="415">
        <f>SUM(E42:E45)</f>
        <v>0</v>
      </c>
    </row>
    <row r="42" spans="1:5" ht="12" customHeight="1">
      <c r="A42" s="113"/>
      <c r="B42" s="114">
        <v>1</v>
      </c>
      <c r="C42" s="84" t="s">
        <v>297</v>
      </c>
      <c r="D42" s="222"/>
      <c r="E42" s="222"/>
    </row>
    <row r="43" spans="1:5" ht="12" customHeight="1">
      <c r="A43" s="113"/>
      <c r="B43" s="114">
        <v>2</v>
      </c>
      <c r="C43" s="84" t="s">
        <v>298</v>
      </c>
      <c r="D43" s="222"/>
      <c r="E43" s="222"/>
    </row>
    <row r="44" spans="1:5" ht="12" customHeight="1">
      <c r="A44" s="113"/>
      <c r="B44" s="114">
        <v>3</v>
      </c>
      <c r="C44" s="84" t="s">
        <v>279</v>
      </c>
      <c r="D44" s="222"/>
      <c r="E44" s="222"/>
    </row>
    <row r="45" spans="1:5" ht="12" customHeight="1" thickBot="1">
      <c r="A45" s="113"/>
      <c r="B45" s="114">
        <v>4</v>
      </c>
      <c r="C45" s="84" t="s">
        <v>73</v>
      </c>
      <c r="D45" s="222"/>
      <c r="E45" s="222"/>
    </row>
    <row r="46" spans="1:5" ht="15" customHeight="1" thickBot="1">
      <c r="A46" s="131"/>
      <c r="B46" s="132"/>
      <c r="C46" s="188" t="s">
        <v>77</v>
      </c>
      <c r="D46" s="416">
        <f>D27+D41</f>
        <v>100</v>
      </c>
      <c r="E46" s="416">
        <f>E27+E41</f>
        <v>50</v>
      </c>
    </row>
    <row r="47" ht="9.75" customHeight="1" thickBot="1"/>
    <row r="48" spans="1:5" ht="15" customHeight="1" thickBot="1">
      <c r="A48" s="161" t="s">
        <v>509</v>
      </c>
      <c r="B48" s="23"/>
      <c r="C48" s="162" t="s">
        <v>644</v>
      </c>
      <c r="D48" s="504"/>
      <c r="E48" s="504"/>
    </row>
    <row r="49" spans="1:4" ht="14.25" customHeight="1">
      <c r="A49" s="836" t="s">
        <v>304</v>
      </c>
      <c r="B49" s="836"/>
      <c r="C49" s="836"/>
      <c r="D49" s="836"/>
    </row>
  </sheetData>
  <sheetProtection/>
  <mergeCells count="4"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6.875" style="255" customWidth="1"/>
    <col min="2" max="2" width="35.50390625" style="256" customWidth="1"/>
    <col min="3" max="7" width="10.875" style="255" customWidth="1"/>
    <col min="8" max="8" width="35.625" style="255" customWidth="1"/>
    <col min="9" max="13" width="10.875" style="255" customWidth="1"/>
    <col min="14" max="16384" width="9.375" style="255" customWidth="1"/>
  </cols>
  <sheetData>
    <row r="1" spans="2:13" ht="39.75" customHeight="1">
      <c r="B1" s="253" t="s">
        <v>441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1:13" ht="14.25" thickBot="1">
      <c r="K2" s="257"/>
      <c r="L2" s="257"/>
      <c r="M2" s="257" t="s">
        <v>86</v>
      </c>
    </row>
    <row r="3" spans="1:13" ht="18" customHeight="1" thickBot="1">
      <c r="A3" s="784" t="s">
        <v>107</v>
      </c>
      <c r="B3" s="258" t="s">
        <v>55</v>
      </c>
      <c r="C3" s="259"/>
      <c r="D3" s="259"/>
      <c r="E3" s="259"/>
      <c r="F3" s="259"/>
      <c r="G3" s="259"/>
      <c r="H3" s="258" t="s">
        <v>69</v>
      </c>
      <c r="I3" s="259"/>
      <c r="J3" s="259"/>
      <c r="K3" s="260"/>
      <c r="L3" s="260"/>
      <c r="M3" s="260"/>
    </row>
    <row r="4" spans="1:13" s="263" customFormat="1" ht="35.25" customHeight="1" thickBot="1">
      <c r="A4" s="785"/>
      <c r="B4" s="261" t="s">
        <v>87</v>
      </c>
      <c r="C4" s="262" t="s">
        <v>558</v>
      </c>
      <c r="D4" s="262" t="s">
        <v>561</v>
      </c>
      <c r="E4" s="262" t="s">
        <v>562</v>
      </c>
      <c r="F4" s="262" t="s">
        <v>673</v>
      </c>
      <c r="G4" s="262" t="s">
        <v>692</v>
      </c>
      <c r="H4" s="261" t="s">
        <v>87</v>
      </c>
      <c r="I4" s="262" t="s">
        <v>558</v>
      </c>
      <c r="J4" s="262" t="s">
        <v>561</v>
      </c>
      <c r="K4" s="591" t="s">
        <v>562</v>
      </c>
      <c r="L4" s="591" t="s">
        <v>674</v>
      </c>
      <c r="M4" s="591" t="s">
        <v>692</v>
      </c>
    </row>
    <row r="5" spans="1:13" s="552" customFormat="1" ht="12" customHeight="1" thickBot="1">
      <c r="A5" s="182" t="s">
        <v>693</v>
      </c>
      <c r="B5" s="183" t="s">
        <v>694</v>
      </c>
      <c r="C5" s="183" t="s">
        <v>695</v>
      </c>
      <c r="D5" s="183" t="s">
        <v>696</v>
      </c>
      <c r="E5" s="184" t="s">
        <v>697</v>
      </c>
      <c r="F5" s="184" t="s">
        <v>698</v>
      </c>
      <c r="G5" s="184" t="s">
        <v>699</v>
      </c>
      <c r="H5" s="184" t="s">
        <v>700</v>
      </c>
      <c r="I5" s="554" t="s">
        <v>701</v>
      </c>
      <c r="J5" s="554" t="s">
        <v>702</v>
      </c>
      <c r="K5" s="555" t="s">
        <v>703</v>
      </c>
      <c r="L5" s="555" t="s">
        <v>704</v>
      </c>
      <c r="M5" s="555" t="s">
        <v>705</v>
      </c>
    </row>
    <row r="6" spans="1:13" ht="12.75" customHeight="1">
      <c r="A6" s="541" t="s">
        <v>3</v>
      </c>
      <c r="B6" s="527" t="s">
        <v>88</v>
      </c>
      <c r="C6" s="164">
        <v>810</v>
      </c>
      <c r="D6" s="164">
        <v>366</v>
      </c>
      <c r="E6" s="164">
        <v>246</v>
      </c>
      <c r="F6" s="164">
        <v>246</v>
      </c>
      <c r="G6" s="164"/>
      <c r="H6" s="527" t="s">
        <v>89</v>
      </c>
      <c r="I6" s="164">
        <v>3788</v>
      </c>
      <c r="J6" s="164">
        <v>4420</v>
      </c>
      <c r="K6" s="129">
        <v>3256</v>
      </c>
      <c r="L6" s="129">
        <v>3339</v>
      </c>
      <c r="M6" s="129"/>
    </row>
    <row r="7" spans="1:13" ht="12.75" customHeight="1">
      <c r="A7" s="542" t="s">
        <v>4</v>
      </c>
      <c r="B7" s="265" t="s">
        <v>541</v>
      </c>
      <c r="C7" s="165">
        <v>9296</v>
      </c>
      <c r="D7" s="165">
        <v>9680</v>
      </c>
      <c r="E7" s="165">
        <v>8582</v>
      </c>
      <c r="F7" s="165">
        <v>9598</v>
      </c>
      <c r="G7" s="165"/>
      <c r="H7" s="265" t="s">
        <v>90</v>
      </c>
      <c r="I7" s="165">
        <v>1105</v>
      </c>
      <c r="J7" s="165">
        <v>1021</v>
      </c>
      <c r="K7" s="115">
        <v>842</v>
      </c>
      <c r="L7" s="115">
        <v>858</v>
      </c>
      <c r="M7" s="115"/>
    </row>
    <row r="8" spans="1:13" ht="12.75" customHeight="1">
      <c r="A8" s="542" t="s">
        <v>5</v>
      </c>
      <c r="B8" s="265" t="s">
        <v>157</v>
      </c>
      <c r="C8" s="165">
        <v>11789</v>
      </c>
      <c r="D8" s="165">
        <v>9648</v>
      </c>
      <c r="E8" s="165">
        <v>7257</v>
      </c>
      <c r="F8" s="165">
        <v>9893</v>
      </c>
      <c r="G8" s="165"/>
      <c r="H8" s="265" t="s">
        <v>91</v>
      </c>
      <c r="I8" s="165">
        <v>5242</v>
      </c>
      <c r="J8" s="165">
        <v>4698</v>
      </c>
      <c r="K8" s="115">
        <v>4911</v>
      </c>
      <c r="L8" s="115">
        <v>5014</v>
      </c>
      <c r="M8" s="115"/>
    </row>
    <row r="9" spans="1:13" ht="12.75" customHeight="1">
      <c r="A9" s="542" t="s">
        <v>6</v>
      </c>
      <c r="B9" s="528" t="s">
        <v>261</v>
      </c>
      <c r="C9" s="165">
        <v>1237</v>
      </c>
      <c r="D9" s="165">
        <v>4091</v>
      </c>
      <c r="E9" s="165">
        <v>1514</v>
      </c>
      <c r="F9" s="165">
        <v>1514</v>
      </c>
      <c r="G9" s="165"/>
      <c r="H9" s="529" t="s">
        <v>164</v>
      </c>
      <c r="I9" s="165">
        <v>320</v>
      </c>
      <c r="J9" s="165">
        <v>341</v>
      </c>
      <c r="K9" s="115">
        <v>350</v>
      </c>
      <c r="L9" s="115">
        <v>362</v>
      </c>
      <c r="M9" s="115"/>
    </row>
    <row r="10" spans="1:13" ht="12.75" customHeight="1">
      <c r="A10" s="542" t="s">
        <v>7</v>
      </c>
      <c r="B10" s="265" t="s">
        <v>179</v>
      </c>
      <c r="C10" s="165">
        <v>114</v>
      </c>
      <c r="D10" s="165">
        <v>73</v>
      </c>
      <c r="E10" s="165"/>
      <c r="F10" s="165"/>
      <c r="G10" s="165"/>
      <c r="H10" s="265" t="s">
        <v>245</v>
      </c>
      <c r="I10" s="165"/>
      <c r="J10" s="165"/>
      <c r="K10" s="115"/>
      <c r="L10" s="115"/>
      <c r="M10" s="115"/>
    </row>
    <row r="11" spans="1:13" ht="12.75" customHeight="1">
      <c r="A11" s="542" t="s">
        <v>8</v>
      </c>
      <c r="B11" s="265" t="s">
        <v>68</v>
      </c>
      <c r="C11" s="165"/>
      <c r="D11" s="165"/>
      <c r="E11" s="264"/>
      <c r="F11" s="264"/>
      <c r="G11" s="264"/>
      <c r="H11" s="265" t="s">
        <v>262</v>
      </c>
      <c r="I11" s="165">
        <v>8894</v>
      </c>
      <c r="J11" s="165">
        <v>10587</v>
      </c>
      <c r="K11" s="115">
        <v>9323</v>
      </c>
      <c r="L11" s="115">
        <v>8194</v>
      </c>
      <c r="M11" s="115"/>
    </row>
    <row r="12" spans="1:13" ht="12.75" customHeight="1">
      <c r="A12" s="542" t="s">
        <v>9</v>
      </c>
      <c r="B12" s="265" t="s">
        <v>442</v>
      </c>
      <c r="C12" s="165"/>
      <c r="D12" s="165"/>
      <c r="E12" s="165"/>
      <c r="F12" s="165"/>
      <c r="G12" s="165"/>
      <c r="H12" s="265" t="s">
        <v>376</v>
      </c>
      <c r="I12" s="165"/>
      <c r="J12" s="165"/>
      <c r="K12" s="115"/>
      <c r="L12" s="115"/>
      <c r="M12" s="115"/>
    </row>
    <row r="13" spans="1:13" ht="12.75" customHeight="1">
      <c r="A13" s="542" t="s">
        <v>10</v>
      </c>
      <c r="B13" s="265" t="s">
        <v>443</v>
      </c>
      <c r="C13" s="165"/>
      <c r="D13" s="165"/>
      <c r="E13" s="165"/>
      <c r="F13" s="165"/>
      <c r="G13" s="165"/>
      <c r="H13" s="265" t="s">
        <v>263</v>
      </c>
      <c r="I13" s="165">
        <v>3977</v>
      </c>
      <c r="J13" s="165">
        <v>3278</v>
      </c>
      <c r="K13" s="115">
        <v>3888</v>
      </c>
      <c r="L13" s="115">
        <v>3921</v>
      </c>
      <c r="M13" s="115"/>
    </row>
    <row r="14" spans="1:13" ht="12.75" customHeight="1">
      <c r="A14" s="542" t="s">
        <v>11</v>
      </c>
      <c r="B14" s="577"/>
      <c r="C14" s="165"/>
      <c r="D14" s="165"/>
      <c r="E14" s="264"/>
      <c r="F14" s="264"/>
      <c r="G14" s="264"/>
      <c r="H14" s="265" t="s">
        <v>37</v>
      </c>
      <c r="I14" s="165"/>
      <c r="J14" s="165"/>
      <c r="K14" s="115"/>
      <c r="L14" s="115"/>
      <c r="M14" s="115"/>
    </row>
    <row r="15" spans="1:13" ht="12.75" customHeight="1">
      <c r="A15" s="542" t="s">
        <v>12</v>
      </c>
      <c r="B15" s="265"/>
      <c r="C15" s="165"/>
      <c r="D15" s="165"/>
      <c r="E15" s="165"/>
      <c r="F15" s="165"/>
      <c r="G15" s="165"/>
      <c r="H15" s="265" t="s">
        <v>248</v>
      </c>
      <c r="I15" s="165"/>
      <c r="J15" s="165"/>
      <c r="K15" s="115"/>
      <c r="L15" s="115">
        <v>6310</v>
      </c>
      <c r="M15" s="115"/>
    </row>
    <row r="16" spans="1:13" ht="12.75" customHeight="1">
      <c r="A16" s="542" t="s">
        <v>13</v>
      </c>
      <c r="B16" s="265"/>
      <c r="C16" s="165"/>
      <c r="D16" s="165"/>
      <c r="E16" s="165"/>
      <c r="F16" s="165"/>
      <c r="G16" s="165"/>
      <c r="H16" s="265" t="s">
        <v>444</v>
      </c>
      <c r="I16" s="165"/>
      <c r="J16" s="165"/>
      <c r="K16" s="115"/>
      <c r="L16" s="115">
        <v>108</v>
      </c>
      <c r="M16" s="115"/>
    </row>
    <row r="17" spans="1:13" ht="12.75" customHeight="1" thickBot="1">
      <c r="A17" s="542" t="s">
        <v>14</v>
      </c>
      <c r="B17" s="287"/>
      <c r="C17" s="166"/>
      <c r="D17" s="166"/>
      <c r="E17" s="166"/>
      <c r="F17" s="166"/>
      <c r="G17" s="166"/>
      <c r="H17" s="265" t="s">
        <v>38</v>
      </c>
      <c r="I17" s="166"/>
      <c r="J17" s="166"/>
      <c r="K17" s="125"/>
      <c r="L17" s="125"/>
      <c r="M17" s="125"/>
    </row>
    <row r="18" spans="1:13" ht="15.75" customHeight="1" thickBot="1">
      <c r="A18" s="544" t="s">
        <v>15</v>
      </c>
      <c r="B18" s="545" t="s">
        <v>374</v>
      </c>
      <c r="C18" s="568">
        <f>SUM(C6:C17)</f>
        <v>23246</v>
      </c>
      <c r="D18" s="568">
        <f>SUM(D6:D17)</f>
        <v>23858</v>
      </c>
      <c r="E18" s="568">
        <f>SUM(E6:E17)</f>
        <v>17599</v>
      </c>
      <c r="F18" s="568">
        <f>SUM(F6:F17)</f>
        <v>21251</v>
      </c>
      <c r="G18" s="568">
        <f>SUM(G6:G17)</f>
        <v>0</v>
      </c>
      <c r="H18" s="557" t="s">
        <v>375</v>
      </c>
      <c r="I18" s="568">
        <f>SUM(I6:I17)</f>
        <v>23326</v>
      </c>
      <c r="J18" s="568">
        <f>SUM(J6:J17)</f>
        <v>24345</v>
      </c>
      <c r="K18" s="570">
        <f>SUM(K6:K17)</f>
        <v>22570</v>
      </c>
      <c r="L18" s="570">
        <f>SUM(L6:L17)</f>
        <v>28106</v>
      </c>
      <c r="M18" s="570">
        <f>SUM(M6:M17)</f>
        <v>0</v>
      </c>
    </row>
    <row r="19" spans="1:13" ht="12.75" customHeight="1">
      <c r="A19" s="582" t="s">
        <v>16</v>
      </c>
      <c r="B19" s="583" t="s">
        <v>445</v>
      </c>
      <c r="C19" s="650">
        <v>1961</v>
      </c>
      <c r="D19" s="650">
        <v>1881</v>
      </c>
      <c r="E19" s="650">
        <v>1394</v>
      </c>
      <c r="F19" s="650"/>
      <c r="G19" s="650"/>
      <c r="H19" s="530" t="s">
        <v>429</v>
      </c>
      <c r="I19" s="653"/>
      <c r="J19" s="653"/>
      <c r="K19" s="654"/>
      <c r="L19" s="654"/>
      <c r="M19" s="654"/>
    </row>
    <row r="20" spans="1:13" ht="12.75" customHeight="1">
      <c r="A20" s="584" t="s">
        <v>17</v>
      </c>
      <c r="B20" s="585" t="s">
        <v>446</v>
      </c>
      <c r="C20" s="651"/>
      <c r="D20" s="651"/>
      <c r="E20" s="651"/>
      <c r="F20" s="651"/>
      <c r="G20" s="651"/>
      <c r="H20" s="530" t="s">
        <v>430</v>
      </c>
      <c r="I20" s="652"/>
      <c r="J20" s="652"/>
      <c r="K20" s="655"/>
      <c r="L20" s="655"/>
      <c r="M20" s="655"/>
    </row>
    <row r="21" spans="1:13" ht="12.75" customHeight="1">
      <c r="A21" s="587" t="s">
        <v>18</v>
      </c>
      <c r="B21" s="530" t="s">
        <v>413</v>
      </c>
      <c r="C21" s="652"/>
      <c r="D21" s="652"/>
      <c r="E21" s="652"/>
      <c r="F21" s="652"/>
      <c r="G21" s="652"/>
      <c r="H21" s="530" t="s">
        <v>431</v>
      </c>
      <c r="I21" s="652"/>
      <c r="J21" s="652"/>
      <c r="K21" s="655"/>
      <c r="L21" s="655"/>
      <c r="M21" s="655"/>
    </row>
    <row r="22" spans="1:13" ht="12.75" customHeight="1">
      <c r="A22" s="587" t="s">
        <v>19</v>
      </c>
      <c r="B22" s="530" t="s">
        <v>414</v>
      </c>
      <c r="C22" s="652"/>
      <c r="D22" s="652"/>
      <c r="E22" s="652"/>
      <c r="F22" s="652"/>
      <c r="G22" s="652"/>
      <c r="H22" s="530" t="s">
        <v>454</v>
      </c>
      <c r="I22" s="652"/>
      <c r="J22" s="652"/>
      <c r="K22" s="655"/>
      <c r="L22" s="655"/>
      <c r="M22" s="655"/>
    </row>
    <row r="23" spans="1:13" ht="12.75" customHeight="1">
      <c r="A23" s="587" t="s">
        <v>20</v>
      </c>
      <c r="B23" s="530" t="s">
        <v>415</v>
      </c>
      <c r="C23" s="652"/>
      <c r="D23" s="652"/>
      <c r="E23" s="652">
        <v>3577</v>
      </c>
      <c r="F23" s="652">
        <v>1188</v>
      </c>
      <c r="G23" s="652"/>
      <c r="H23" s="588" t="s">
        <v>455</v>
      </c>
      <c r="I23" s="652"/>
      <c r="J23" s="652"/>
      <c r="K23" s="655"/>
      <c r="L23" s="655"/>
      <c r="M23" s="655"/>
    </row>
    <row r="24" spans="1:13" ht="12.75" customHeight="1">
      <c r="A24" s="587" t="s">
        <v>21</v>
      </c>
      <c r="B24" s="530" t="s">
        <v>447</v>
      </c>
      <c r="C24" s="652"/>
      <c r="D24" s="652"/>
      <c r="E24" s="652"/>
      <c r="F24" s="652"/>
      <c r="G24" s="652"/>
      <c r="H24" s="530" t="s">
        <v>456</v>
      </c>
      <c r="I24" s="652"/>
      <c r="J24" s="652"/>
      <c r="K24" s="655"/>
      <c r="L24" s="655"/>
      <c r="M24" s="655"/>
    </row>
    <row r="25" spans="1:13" ht="12.75" customHeight="1">
      <c r="A25" s="586" t="s">
        <v>22</v>
      </c>
      <c r="B25" s="588" t="s">
        <v>448</v>
      </c>
      <c r="C25" s="653"/>
      <c r="D25" s="653"/>
      <c r="E25" s="653"/>
      <c r="F25" s="653"/>
      <c r="G25" s="653"/>
      <c r="H25" s="527" t="s">
        <v>457</v>
      </c>
      <c r="I25" s="653"/>
      <c r="J25" s="653"/>
      <c r="K25" s="654"/>
      <c r="L25" s="654"/>
      <c r="M25" s="654"/>
    </row>
    <row r="26" spans="1:13" ht="12.75" customHeight="1">
      <c r="A26" s="587" t="s">
        <v>23</v>
      </c>
      <c r="B26" s="530" t="s">
        <v>449</v>
      </c>
      <c r="C26" s="652"/>
      <c r="D26" s="652"/>
      <c r="E26" s="652"/>
      <c r="F26" s="652"/>
      <c r="G26" s="652"/>
      <c r="H26" s="265" t="s">
        <v>458</v>
      </c>
      <c r="I26" s="652"/>
      <c r="J26" s="652"/>
      <c r="K26" s="655"/>
      <c r="L26" s="655"/>
      <c r="M26" s="655"/>
    </row>
    <row r="27" spans="1:13" ht="12.75" customHeight="1">
      <c r="A27" s="541" t="s">
        <v>24</v>
      </c>
      <c r="B27" s="527" t="s">
        <v>450</v>
      </c>
      <c r="C27" s="656"/>
      <c r="D27" s="656"/>
      <c r="E27" s="656"/>
      <c r="F27" s="656"/>
      <c r="G27" s="656"/>
      <c r="H27" s="527" t="s">
        <v>434</v>
      </c>
      <c r="I27" s="656">
        <v>-30</v>
      </c>
      <c r="J27" s="656">
        <v>-283</v>
      </c>
      <c r="K27" s="657"/>
      <c r="L27" s="657"/>
      <c r="M27" s="657"/>
    </row>
    <row r="28" spans="1:13" ht="12.75" customHeight="1">
      <c r="A28" s="543" t="s">
        <v>25</v>
      </c>
      <c r="B28" s="287" t="s">
        <v>451</v>
      </c>
      <c r="C28" s="658"/>
      <c r="D28" s="658"/>
      <c r="E28" s="658"/>
      <c r="F28" s="658"/>
      <c r="G28" s="658"/>
      <c r="H28" s="287"/>
      <c r="I28" s="658"/>
      <c r="J28" s="658"/>
      <c r="K28" s="659"/>
      <c r="L28" s="659"/>
      <c r="M28" s="659"/>
    </row>
    <row r="29" spans="1:13" ht="12.75" customHeight="1" thickBot="1">
      <c r="A29" s="550" t="s">
        <v>26</v>
      </c>
      <c r="B29" s="266" t="s">
        <v>378</v>
      </c>
      <c r="C29" s="660">
        <v>-104</v>
      </c>
      <c r="D29" s="660">
        <v>-895</v>
      </c>
      <c r="E29" s="663"/>
      <c r="F29" s="663"/>
      <c r="G29" s="663"/>
      <c r="H29" s="266"/>
      <c r="I29" s="660"/>
      <c r="J29" s="660"/>
      <c r="K29" s="661"/>
      <c r="L29" s="661"/>
      <c r="M29" s="661"/>
    </row>
    <row r="30" spans="1:13" ht="15.75" customHeight="1" thickBot="1">
      <c r="A30" s="544" t="s">
        <v>27</v>
      </c>
      <c r="B30" s="545" t="s">
        <v>452</v>
      </c>
      <c r="C30" s="568">
        <f>SUM(C21:C29)</f>
        <v>-104</v>
      </c>
      <c r="D30" s="568">
        <f>SUM(D21:D29)</f>
        <v>-895</v>
      </c>
      <c r="E30" s="568">
        <f>SUM(E21:E29)</f>
        <v>3577</v>
      </c>
      <c r="F30" s="568">
        <f>SUM(F21:F29)</f>
        <v>1188</v>
      </c>
      <c r="G30" s="568">
        <f>SUM(G21:G29)</f>
        <v>0</v>
      </c>
      <c r="H30" s="545" t="s">
        <v>542</v>
      </c>
      <c r="I30" s="568">
        <f>SUM(I19:I29)</f>
        <v>-30</v>
      </c>
      <c r="J30" s="568">
        <f>SUM(J19:J29)</f>
        <v>-283</v>
      </c>
      <c r="K30" s="570">
        <f>SUM(K19:K29)</f>
        <v>0</v>
      </c>
      <c r="L30" s="570">
        <f>SUM(L19:L29)</f>
        <v>0</v>
      </c>
      <c r="M30" s="570">
        <f>SUM(M19:M29)</f>
        <v>0</v>
      </c>
    </row>
    <row r="31" spans="1:13" ht="18" customHeight="1" thickBot="1">
      <c r="A31" s="544" t="s">
        <v>28</v>
      </c>
      <c r="B31" s="211" t="s">
        <v>453</v>
      </c>
      <c r="C31" s="568">
        <f>+C18+C19+C20+C30</f>
        <v>25103</v>
      </c>
      <c r="D31" s="568">
        <f>+D18+D19+D20+D30</f>
        <v>24844</v>
      </c>
      <c r="E31" s="568">
        <f>+E18+E19+E20+E30</f>
        <v>22570</v>
      </c>
      <c r="F31" s="568">
        <f>+F18+F19+F20+F30</f>
        <v>22439</v>
      </c>
      <c r="G31" s="568">
        <f>+G18+G19+G20+G30</f>
        <v>0</v>
      </c>
      <c r="H31" s="211" t="s">
        <v>459</v>
      </c>
      <c r="I31" s="568">
        <f>+I18+I30</f>
        <v>23296</v>
      </c>
      <c r="J31" s="568">
        <f>+J18+J30</f>
        <v>24062</v>
      </c>
      <c r="K31" s="570">
        <f>+K18+K30</f>
        <v>22570</v>
      </c>
      <c r="L31" s="570">
        <f>+L18+L30</f>
        <v>28106</v>
      </c>
      <c r="M31" s="570">
        <f>+M18+M30</f>
        <v>0</v>
      </c>
    </row>
    <row r="32" spans="1:13" ht="18" customHeight="1" thickBot="1">
      <c r="A32" s="544" t="s">
        <v>29</v>
      </c>
      <c r="B32" s="212" t="s">
        <v>543</v>
      </c>
      <c r="C32" s="569">
        <f>IF(((I18-C18)&gt;0),I18-C18,"----")</f>
        <v>80</v>
      </c>
      <c r="D32" s="569">
        <f>IF(((J18-D18)&gt;0),J18-D18,"----")</f>
        <v>487</v>
      </c>
      <c r="E32" s="569">
        <f>IF(((K18-E18)&gt;0),K18-E18,"----")</f>
        <v>4971</v>
      </c>
      <c r="F32" s="569">
        <f>IF(((L18-F18)&gt;0),L18-F18,"----")</f>
        <v>6855</v>
      </c>
      <c r="G32" s="569" t="str">
        <f>IF(((M18-G18)&gt;0),M18-G18,"----")</f>
        <v>----</v>
      </c>
      <c r="H32" s="526" t="s">
        <v>544</v>
      </c>
      <c r="I32" s="569" t="str">
        <f>IF(((C18-I18)&gt;0),C18-I18,"----")</f>
        <v>----</v>
      </c>
      <c r="J32" s="569" t="str">
        <f>IF(((D18-J18)&gt;0),D18-J18,"----")</f>
        <v>----</v>
      </c>
      <c r="K32" s="590" t="str">
        <f>IF(((E18-K18)&gt;0),E18-K18,"----")</f>
        <v>----</v>
      </c>
      <c r="L32" s="590" t="str">
        <f>IF(((F18-L18)&gt;0),F18-L18,"----")</f>
        <v>----</v>
      </c>
      <c r="M32" s="590" t="str">
        <f>IF(((G18-M18)&gt;0),G18-M18,"----")</f>
        <v>----</v>
      </c>
    </row>
    <row r="35" ht="15.75">
      <c r="B35" s="551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2/a.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1.625" style="3" customWidth="1"/>
    <col min="2" max="2" width="11.875" style="1" customWidth="1"/>
    <col min="3" max="3" width="48.0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91" t="s">
        <v>343</v>
      </c>
    </row>
    <row r="2" spans="1:4" s="6" customFormat="1" ht="15.75">
      <c r="A2" s="16" t="s">
        <v>45</v>
      </c>
      <c r="B2" s="17"/>
      <c r="C2" s="18" t="s">
        <v>46</v>
      </c>
      <c r="D2" s="19" t="s">
        <v>47</v>
      </c>
    </row>
    <row r="3" spans="1:4" s="6" customFormat="1" ht="16.5" thickBot="1">
      <c r="A3" s="20" t="s">
        <v>48</v>
      </c>
      <c r="B3" s="21"/>
      <c r="C3" s="209" t="s">
        <v>223</v>
      </c>
      <c r="D3" s="22" t="s">
        <v>351</v>
      </c>
    </row>
    <row r="4" spans="1:4" s="7" customFormat="1" ht="21" customHeight="1" thickBot="1">
      <c r="A4" s="106"/>
      <c r="B4" s="106"/>
      <c r="C4" s="106"/>
      <c r="D4" s="15" t="s">
        <v>50</v>
      </c>
    </row>
    <row r="5" spans="1:4" ht="36">
      <c r="A5" s="95" t="s">
        <v>51</v>
      </c>
      <c r="B5" s="96" t="s">
        <v>289</v>
      </c>
      <c r="C5" s="831" t="s">
        <v>52</v>
      </c>
      <c r="D5" s="833" t="s">
        <v>53</v>
      </c>
    </row>
    <row r="6" spans="1:4" ht="13.5" thickBot="1">
      <c r="A6" s="149" t="s">
        <v>54</v>
      </c>
      <c r="B6" s="150"/>
      <c r="C6" s="832"/>
      <c r="D6" s="834"/>
    </row>
    <row r="7" spans="1:4" s="4" customFormat="1" ht="12" customHeight="1" thickBot="1">
      <c r="A7" s="190">
        <v>1</v>
      </c>
      <c r="B7" s="191">
        <v>2</v>
      </c>
      <c r="C7" s="191">
        <v>3</v>
      </c>
      <c r="D7" s="192">
        <v>4</v>
      </c>
    </row>
    <row r="8" spans="1:4" s="9" customFormat="1" ht="15.75" customHeight="1" thickBot="1">
      <c r="A8" s="151"/>
      <c r="B8" s="152"/>
      <c r="C8" s="136" t="s">
        <v>55</v>
      </c>
      <c r="D8" s="153"/>
    </row>
    <row r="9" spans="1:4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</row>
    <row r="10" spans="1:4" ht="12" customHeight="1">
      <c r="A10" s="113"/>
      <c r="B10" s="114">
        <v>1</v>
      </c>
      <c r="C10" s="84" t="s">
        <v>333</v>
      </c>
      <c r="D10" s="222"/>
    </row>
    <row r="11" spans="1:4" ht="12" customHeight="1">
      <c r="A11" s="113"/>
      <c r="B11" s="114">
        <v>2</v>
      </c>
      <c r="C11" s="84" t="s">
        <v>239</v>
      </c>
      <c r="D11" s="222"/>
    </row>
    <row r="12" spans="1:4" ht="12" customHeight="1">
      <c r="A12" s="113"/>
      <c r="B12" s="114">
        <v>3</v>
      </c>
      <c r="C12" s="84" t="s">
        <v>240</v>
      </c>
      <c r="D12" s="222"/>
    </row>
    <row r="13" spans="1:4" ht="12" customHeight="1" thickBot="1">
      <c r="A13" s="113"/>
      <c r="B13" s="114">
        <v>4</v>
      </c>
      <c r="C13" s="84" t="s">
        <v>241</v>
      </c>
      <c r="D13" s="222"/>
    </row>
    <row r="14" spans="1:4" ht="12" customHeight="1" thickBot="1">
      <c r="A14" s="110">
        <v>2</v>
      </c>
      <c r="B14" s="132"/>
      <c r="C14" s="112" t="s">
        <v>61</v>
      </c>
      <c r="D14" s="223"/>
    </row>
    <row r="15" spans="1:4" s="8" customFormat="1" ht="12" customHeight="1" thickBot="1">
      <c r="A15" s="110">
        <v>3</v>
      </c>
      <c r="B15" s="111"/>
      <c r="C15" s="112" t="s">
        <v>272</v>
      </c>
      <c r="D15" s="415">
        <f>SUM(D16:D22)</f>
        <v>0</v>
      </c>
    </row>
    <row r="16" spans="1:4" s="2" customFormat="1" ht="12" customHeight="1">
      <c r="A16" s="126"/>
      <c r="B16" s="127">
        <v>1</v>
      </c>
      <c r="C16" s="128" t="s">
        <v>273</v>
      </c>
      <c r="D16" s="224"/>
    </row>
    <row r="17" spans="1:4" s="2" customFormat="1" ht="12" customHeight="1">
      <c r="A17" s="113"/>
      <c r="B17" s="114">
        <v>2</v>
      </c>
      <c r="C17" s="128" t="s">
        <v>274</v>
      </c>
      <c r="D17" s="222"/>
    </row>
    <row r="18" spans="1:4" s="2" customFormat="1" ht="12" customHeight="1">
      <c r="A18" s="113"/>
      <c r="B18" s="114">
        <v>3</v>
      </c>
      <c r="C18" s="84" t="s">
        <v>334</v>
      </c>
      <c r="D18" s="222"/>
    </row>
    <row r="19" spans="1:4" s="2" customFormat="1" ht="12" customHeight="1">
      <c r="A19" s="113"/>
      <c r="B19" s="114">
        <v>4</v>
      </c>
      <c r="C19" s="130" t="s">
        <v>275</v>
      </c>
      <c r="D19" s="222"/>
    </row>
    <row r="20" spans="1:4" s="2" customFormat="1" ht="12" customHeight="1">
      <c r="A20" s="113"/>
      <c r="B20" s="114">
        <v>5</v>
      </c>
      <c r="C20" s="84" t="s">
        <v>276</v>
      </c>
      <c r="D20" s="222"/>
    </row>
    <row r="21" spans="1:4" ht="12" customHeight="1">
      <c r="A21" s="144"/>
      <c r="B21" s="121">
        <v>6</v>
      </c>
      <c r="C21" s="86" t="s">
        <v>150</v>
      </c>
      <c r="D21" s="226"/>
    </row>
    <row r="22" spans="1:4" ht="12" customHeight="1" thickBot="1">
      <c r="A22" s="145"/>
      <c r="B22" s="146">
        <v>7</v>
      </c>
      <c r="C22" s="87" t="s">
        <v>152</v>
      </c>
      <c r="D22" s="227"/>
    </row>
    <row r="23" spans="1:4" ht="12" customHeight="1" thickBot="1">
      <c r="A23" s="155">
        <v>4</v>
      </c>
      <c r="B23" s="156"/>
      <c r="C23" s="157" t="s">
        <v>79</v>
      </c>
      <c r="D23" s="228"/>
    </row>
    <row r="24" spans="1:4" s="2" customFormat="1" ht="15" customHeight="1" thickBot="1">
      <c r="A24" s="131"/>
      <c r="B24" s="132"/>
      <c r="C24" s="188" t="s">
        <v>32</v>
      </c>
      <c r="D24" s="416">
        <f>D9+D14+D15+D23</f>
        <v>0</v>
      </c>
    </row>
    <row r="25" spans="1:4" s="2" customFormat="1" ht="12.75" customHeight="1" thickBot="1">
      <c r="A25" s="158"/>
      <c r="B25" s="159"/>
      <c r="C25" s="160"/>
      <c r="D25" s="229"/>
    </row>
    <row r="26" spans="1:4" s="9" customFormat="1" ht="15" customHeight="1" thickBot="1">
      <c r="A26" s="151"/>
      <c r="B26" s="152"/>
      <c r="C26" s="136" t="s">
        <v>69</v>
      </c>
      <c r="D26" s="230"/>
    </row>
    <row r="27" spans="1:4" s="8" customFormat="1" ht="12" customHeight="1" thickBot="1">
      <c r="A27" s="110">
        <v>5</v>
      </c>
      <c r="B27" s="111"/>
      <c r="C27" s="112" t="s">
        <v>70</v>
      </c>
      <c r="D27" s="415">
        <f>D28+SUM(D30:D37)+SUM(D39:D40)</f>
        <v>0</v>
      </c>
    </row>
    <row r="28" spans="1:4" ht="12" customHeight="1">
      <c r="A28" s="113"/>
      <c r="B28" s="114">
        <v>1</v>
      </c>
      <c r="C28" s="40" t="s">
        <v>35</v>
      </c>
      <c r="D28" s="222"/>
    </row>
    <row r="29" spans="1:4" ht="12" customHeight="1">
      <c r="A29" s="113"/>
      <c r="B29" s="114"/>
      <c r="C29" s="207" t="s">
        <v>290</v>
      </c>
      <c r="D29" s="231"/>
    </row>
    <row r="30" spans="1:4" ht="12" customHeight="1">
      <c r="A30" s="113"/>
      <c r="B30" s="114">
        <v>2</v>
      </c>
      <c r="C30" s="28" t="s">
        <v>36</v>
      </c>
      <c r="D30" s="222"/>
    </row>
    <row r="31" spans="1:4" ht="12" customHeight="1">
      <c r="A31" s="123"/>
      <c r="B31" s="124">
        <v>3</v>
      </c>
      <c r="C31" s="28" t="s">
        <v>296</v>
      </c>
      <c r="D31" s="225"/>
    </row>
    <row r="32" spans="1:4" ht="12" customHeight="1">
      <c r="A32" s="123"/>
      <c r="B32" s="124">
        <v>4</v>
      </c>
      <c r="C32" s="44" t="s">
        <v>164</v>
      </c>
      <c r="D32" s="225"/>
    </row>
    <row r="33" spans="1:4" ht="12" customHeight="1">
      <c r="A33" s="123"/>
      <c r="B33" s="124">
        <v>5</v>
      </c>
      <c r="C33" s="67" t="s">
        <v>278</v>
      </c>
      <c r="D33" s="225"/>
    </row>
    <row r="34" spans="1:4" ht="12" customHeight="1">
      <c r="A34" s="123"/>
      <c r="B34" s="124">
        <v>6</v>
      </c>
      <c r="C34" s="28" t="s">
        <v>233</v>
      </c>
      <c r="D34" s="225"/>
    </row>
    <row r="35" spans="1:4" ht="12" customHeight="1">
      <c r="A35" s="123"/>
      <c r="B35" s="124">
        <v>7</v>
      </c>
      <c r="C35" s="83" t="s">
        <v>260</v>
      </c>
      <c r="D35" s="225"/>
    </row>
    <row r="36" spans="1:4" s="8" customFormat="1" ht="12" customHeight="1">
      <c r="A36" s="113"/>
      <c r="B36" s="114">
        <v>8</v>
      </c>
      <c r="C36" s="28" t="s">
        <v>156</v>
      </c>
      <c r="D36" s="222"/>
    </row>
    <row r="37" spans="1:4" s="8" customFormat="1" ht="12" customHeight="1">
      <c r="A37" s="126"/>
      <c r="B37" s="127">
        <v>9</v>
      </c>
      <c r="C37" s="28" t="s">
        <v>37</v>
      </c>
      <c r="D37" s="224"/>
    </row>
    <row r="38" spans="1:4" s="8" customFormat="1" ht="12" customHeight="1">
      <c r="A38" s="126"/>
      <c r="B38" s="127"/>
      <c r="C38" s="210" t="s">
        <v>350</v>
      </c>
      <c r="D38" s="232"/>
    </row>
    <row r="39" spans="1:4" ht="12" customHeight="1">
      <c r="A39" s="126"/>
      <c r="B39" s="127">
        <v>10</v>
      </c>
      <c r="C39" s="45" t="s">
        <v>248</v>
      </c>
      <c r="D39" s="224"/>
    </row>
    <row r="40" spans="1:4" ht="12" customHeight="1" thickBot="1">
      <c r="A40" s="113"/>
      <c r="B40" s="114">
        <v>11</v>
      </c>
      <c r="C40" s="68" t="s">
        <v>253</v>
      </c>
      <c r="D40" s="222"/>
    </row>
    <row r="41" spans="1:4" s="8" customFormat="1" ht="12" customHeight="1" thickBot="1">
      <c r="A41" s="110">
        <v>6</v>
      </c>
      <c r="B41" s="111"/>
      <c r="C41" s="112" t="s">
        <v>72</v>
      </c>
      <c r="D41" s="415">
        <f>SUM(D42:D45)</f>
        <v>0</v>
      </c>
    </row>
    <row r="42" spans="1:4" ht="12" customHeight="1">
      <c r="A42" s="113"/>
      <c r="B42" s="114">
        <v>1</v>
      </c>
      <c r="C42" s="84" t="s">
        <v>297</v>
      </c>
      <c r="D42" s="222"/>
    </row>
    <row r="43" spans="1:4" ht="12" customHeight="1">
      <c r="A43" s="113"/>
      <c r="B43" s="114">
        <v>2</v>
      </c>
      <c r="C43" s="84" t="s">
        <v>298</v>
      </c>
      <c r="D43" s="222"/>
    </row>
    <row r="44" spans="1:4" ht="12" customHeight="1">
      <c r="A44" s="113"/>
      <c r="B44" s="114">
        <v>3</v>
      </c>
      <c r="C44" s="84" t="s">
        <v>279</v>
      </c>
      <c r="D44" s="222"/>
    </row>
    <row r="45" spans="1:4" ht="12" customHeight="1" thickBot="1">
      <c r="A45" s="113"/>
      <c r="B45" s="114">
        <v>4</v>
      </c>
      <c r="C45" s="84" t="s">
        <v>73</v>
      </c>
      <c r="D45" s="222"/>
    </row>
    <row r="46" spans="1:4" ht="15" customHeight="1" thickBot="1">
      <c r="A46" s="131"/>
      <c r="B46" s="132"/>
      <c r="C46" s="188" t="s">
        <v>77</v>
      </c>
      <c r="D46" s="416">
        <f>D27+D41</f>
        <v>0</v>
      </c>
    </row>
    <row r="47" ht="9.75" customHeight="1" thickBot="1"/>
    <row r="48" spans="1:4" ht="15" customHeight="1" thickBot="1">
      <c r="A48" s="161" t="s">
        <v>509</v>
      </c>
      <c r="B48" s="23"/>
      <c r="C48" s="162"/>
      <c r="D48" s="504"/>
    </row>
    <row r="49" spans="1:4" ht="14.25" customHeight="1">
      <c r="A49" s="836" t="s">
        <v>304</v>
      </c>
      <c r="B49" s="836"/>
      <c r="C49" s="836"/>
      <c r="D49" s="836"/>
    </row>
  </sheetData>
  <sheetProtection sheet="1" objects="1" scenarios="1"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33" sqref="H33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8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91" t="s">
        <v>347</v>
      </c>
    </row>
    <row r="2" spans="1:4" s="6" customFormat="1" ht="15.75">
      <c r="A2" s="16" t="s">
        <v>45</v>
      </c>
      <c r="B2" s="17"/>
      <c r="C2" s="18" t="s">
        <v>84</v>
      </c>
      <c r="D2" s="19" t="s">
        <v>80</v>
      </c>
    </row>
    <row r="3" spans="1:4" s="6" customFormat="1" ht="16.5" thickBot="1">
      <c r="A3" s="20" t="s">
        <v>48</v>
      </c>
      <c r="B3" s="21"/>
      <c r="C3" s="88" t="s">
        <v>176</v>
      </c>
      <c r="D3" s="89" t="s">
        <v>177</v>
      </c>
    </row>
    <row r="4" spans="1:4" s="7" customFormat="1" ht="21" customHeight="1" thickBot="1">
      <c r="A4" s="106"/>
      <c r="B4" s="106"/>
      <c r="C4" s="106"/>
      <c r="D4" s="15" t="s">
        <v>50</v>
      </c>
    </row>
    <row r="5" spans="1:4" ht="36">
      <c r="A5" s="95" t="s">
        <v>51</v>
      </c>
      <c r="B5" s="96" t="s">
        <v>289</v>
      </c>
      <c r="C5" s="831" t="s">
        <v>52</v>
      </c>
      <c r="D5" s="833" t="s">
        <v>53</v>
      </c>
    </row>
    <row r="6" spans="1:4" ht="13.5" thickBot="1">
      <c r="A6" s="149" t="s">
        <v>54</v>
      </c>
      <c r="B6" s="150"/>
      <c r="C6" s="832"/>
      <c r="D6" s="834"/>
    </row>
    <row r="7" spans="1:4" s="4" customFormat="1" ht="12" customHeight="1" thickBot="1">
      <c r="A7" s="190">
        <v>1</v>
      </c>
      <c r="B7" s="191">
        <v>2</v>
      </c>
      <c r="C7" s="191">
        <v>3</v>
      </c>
      <c r="D7" s="192">
        <v>4</v>
      </c>
    </row>
    <row r="8" spans="1:4" s="9" customFormat="1" ht="15.75" customHeight="1" thickBot="1">
      <c r="A8" s="151"/>
      <c r="B8" s="152"/>
      <c r="C8" s="136" t="s">
        <v>55</v>
      </c>
      <c r="D8" s="153"/>
    </row>
    <row r="9" spans="1:4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</row>
    <row r="10" spans="1:4" ht="12" customHeight="1">
      <c r="A10" s="113"/>
      <c r="B10" s="114">
        <v>1</v>
      </c>
      <c r="C10" s="84" t="s">
        <v>333</v>
      </c>
      <c r="D10" s="222"/>
    </row>
    <row r="11" spans="1:4" ht="12" customHeight="1">
      <c r="A11" s="113"/>
      <c r="B11" s="114">
        <v>2</v>
      </c>
      <c r="C11" s="84" t="s">
        <v>239</v>
      </c>
      <c r="D11" s="222"/>
    </row>
    <row r="12" spans="1:4" ht="12" customHeight="1">
      <c r="A12" s="113"/>
      <c r="B12" s="114">
        <v>3</v>
      </c>
      <c r="C12" s="84" t="s">
        <v>240</v>
      </c>
      <c r="D12" s="222"/>
    </row>
    <row r="13" spans="1:4" ht="12" customHeight="1" thickBot="1">
      <c r="A13" s="113"/>
      <c r="B13" s="114">
        <v>4</v>
      </c>
      <c r="C13" s="84" t="s">
        <v>241</v>
      </c>
      <c r="D13" s="222"/>
    </row>
    <row r="14" spans="1:4" ht="12" customHeight="1" thickBot="1">
      <c r="A14" s="110">
        <v>2</v>
      </c>
      <c r="B14" s="132"/>
      <c r="C14" s="112" t="s">
        <v>61</v>
      </c>
      <c r="D14" s="223"/>
    </row>
    <row r="15" spans="1:4" s="8" customFormat="1" ht="12" customHeight="1" thickBot="1">
      <c r="A15" s="110">
        <v>3</v>
      </c>
      <c r="B15" s="111"/>
      <c r="C15" s="112" t="s">
        <v>272</v>
      </c>
      <c r="D15" s="415">
        <f>SUM(D16:D20)</f>
        <v>0</v>
      </c>
    </row>
    <row r="16" spans="1:4" s="2" customFormat="1" ht="12" customHeight="1">
      <c r="A16" s="126"/>
      <c r="B16" s="127">
        <v>1</v>
      </c>
      <c r="C16" s="128" t="s">
        <v>273</v>
      </c>
      <c r="D16" s="224"/>
    </row>
    <row r="17" spans="1:4" s="2" customFormat="1" ht="12" customHeight="1">
      <c r="A17" s="113"/>
      <c r="B17" s="114">
        <v>2</v>
      </c>
      <c r="C17" s="128" t="s">
        <v>274</v>
      </c>
      <c r="D17" s="222"/>
    </row>
    <row r="18" spans="1:4" s="2" customFormat="1" ht="12" customHeight="1">
      <c r="A18" s="113"/>
      <c r="B18" s="114">
        <v>3</v>
      </c>
      <c r="C18" s="84" t="s">
        <v>334</v>
      </c>
      <c r="D18" s="222"/>
    </row>
    <row r="19" spans="1:4" s="2" customFormat="1" ht="12" customHeight="1">
      <c r="A19" s="113"/>
      <c r="B19" s="114">
        <v>4</v>
      </c>
      <c r="C19" s="130" t="s">
        <v>275</v>
      </c>
      <c r="D19" s="222"/>
    </row>
    <row r="20" spans="1:4" s="2" customFormat="1" ht="12" customHeight="1" thickBot="1">
      <c r="A20" s="123"/>
      <c r="B20" s="124">
        <v>5</v>
      </c>
      <c r="C20" s="85" t="s">
        <v>276</v>
      </c>
      <c r="D20" s="225"/>
    </row>
    <row r="21" spans="1:4" ht="12" customHeight="1" thickBot="1">
      <c r="A21" s="110">
        <v>4</v>
      </c>
      <c r="B21" s="154"/>
      <c r="C21" s="112" t="s">
        <v>500</v>
      </c>
      <c r="D21" s="414">
        <f>+D15+D14+D9</f>
        <v>0</v>
      </c>
    </row>
    <row r="22" spans="1:4" ht="12" customHeight="1" thickBot="1">
      <c r="A22" s="634">
        <v>5</v>
      </c>
      <c r="B22" s="633"/>
      <c r="C22" s="112" t="s">
        <v>150</v>
      </c>
      <c r="D22" s="630"/>
    </row>
    <row r="23" spans="1:4" ht="12" customHeight="1" thickBot="1">
      <c r="A23" s="190">
        <v>6</v>
      </c>
      <c r="B23" s="132"/>
      <c r="C23" s="112" t="s">
        <v>152</v>
      </c>
      <c r="D23" s="632"/>
    </row>
    <row r="24" spans="1:4" ht="12" customHeight="1" thickBot="1">
      <c r="A24" s="635">
        <v>7</v>
      </c>
      <c r="B24" s="140"/>
      <c r="C24" s="112" t="s">
        <v>421</v>
      </c>
      <c r="D24" s="631"/>
    </row>
    <row r="25" spans="1:4" ht="12" customHeight="1" thickBot="1">
      <c r="A25" s="155">
        <v>8</v>
      </c>
      <c r="B25" s="156"/>
      <c r="C25" s="157" t="s">
        <v>79</v>
      </c>
      <c r="D25" s="228"/>
    </row>
    <row r="26" spans="1:4" s="2" customFormat="1" ht="15" customHeight="1" thickBot="1">
      <c r="A26" s="131"/>
      <c r="B26" s="132"/>
      <c r="C26" s="188" t="s">
        <v>32</v>
      </c>
      <c r="D26" s="416">
        <f>+D21+D22+D23+D24+D25</f>
        <v>0</v>
      </c>
    </row>
    <row r="27" spans="1:4" s="2" customFormat="1" ht="12.75" customHeight="1" thickBot="1">
      <c r="A27" s="158"/>
      <c r="B27" s="159"/>
      <c r="C27" s="160"/>
      <c r="D27" s="229"/>
    </row>
    <row r="28" spans="1:4" s="9" customFormat="1" ht="15" customHeight="1" thickBot="1">
      <c r="A28" s="151"/>
      <c r="B28" s="152"/>
      <c r="C28" s="136" t="s">
        <v>69</v>
      </c>
      <c r="D28" s="230"/>
    </row>
    <row r="29" spans="1:4" s="8" customFormat="1" ht="12" customHeight="1" thickBot="1">
      <c r="A29" s="110">
        <v>9</v>
      </c>
      <c r="B29" s="111"/>
      <c r="C29" s="112" t="s">
        <v>505</v>
      </c>
      <c r="D29" s="415">
        <f>D30+SUM(D32:D39)+SUM(D41:D42)</f>
        <v>0</v>
      </c>
    </row>
    <row r="30" spans="1:4" ht="12" customHeight="1">
      <c r="A30" s="113"/>
      <c r="B30" s="114">
        <v>1</v>
      </c>
      <c r="C30" s="40" t="s">
        <v>35</v>
      </c>
      <c r="D30" s="222"/>
    </row>
    <row r="31" spans="1:4" ht="12" customHeight="1">
      <c r="A31" s="113"/>
      <c r="B31" s="114"/>
      <c r="C31" s="207" t="s">
        <v>290</v>
      </c>
      <c r="D31" s="231"/>
    </row>
    <row r="32" spans="1:4" ht="12" customHeight="1">
      <c r="A32" s="113"/>
      <c r="B32" s="114">
        <v>2</v>
      </c>
      <c r="C32" s="28" t="s">
        <v>36</v>
      </c>
      <c r="D32" s="222"/>
    </row>
    <row r="33" spans="1:4" ht="12" customHeight="1">
      <c r="A33" s="123"/>
      <c r="B33" s="124">
        <v>3</v>
      </c>
      <c r="C33" s="28" t="s">
        <v>296</v>
      </c>
      <c r="D33" s="225"/>
    </row>
    <row r="34" spans="1:4" ht="12" customHeight="1">
      <c r="A34" s="123"/>
      <c r="B34" s="124">
        <v>4</v>
      </c>
      <c r="C34" s="44" t="s">
        <v>164</v>
      </c>
      <c r="D34" s="225"/>
    </row>
    <row r="35" spans="1:4" ht="12" customHeight="1">
      <c r="A35" s="123"/>
      <c r="B35" s="124">
        <v>5</v>
      </c>
      <c r="C35" s="67" t="s">
        <v>278</v>
      </c>
      <c r="D35" s="225"/>
    </row>
    <row r="36" spans="1:4" ht="12" customHeight="1">
      <c r="A36" s="123"/>
      <c r="B36" s="124">
        <v>6</v>
      </c>
      <c r="C36" s="28" t="s">
        <v>233</v>
      </c>
      <c r="D36" s="225"/>
    </row>
    <row r="37" spans="1:4" ht="12" customHeight="1">
      <c r="A37" s="123"/>
      <c r="B37" s="124">
        <v>7</v>
      </c>
      <c r="C37" s="83" t="s">
        <v>260</v>
      </c>
      <c r="D37" s="225"/>
    </row>
    <row r="38" spans="1:4" s="8" customFormat="1" ht="12" customHeight="1">
      <c r="A38" s="113"/>
      <c r="B38" s="114">
        <v>8</v>
      </c>
      <c r="C38" s="28" t="s">
        <v>156</v>
      </c>
      <c r="D38" s="222"/>
    </row>
    <row r="39" spans="1:4" s="8" customFormat="1" ht="12" customHeight="1">
      <c r="A39" s="126"/>
      <c r="B39" s="127">
        <v>9</v>
      </c>
      <c r="C39" s="28" t="s">
        <v>37</v>
      </c>
      <c r="D39" s="224"/>
    </row>
    <row r="40" spans="1:4" s="8" customFormat="1" ht="12" customHeight="1">
      <c r="A40" s="126"/>
      <c r="B40" s="127"/>
      <c r="C40" s="210" t="s">
        <v>350</v>
      </c>
      <c r="D40" s="232"/>
    </row>
    <row r="41" spans="1:4" ht="12" customHeight="1">
      <c r="A41" s="126"/>
      <c r="B41" s="127">
        <v>10</v>
      </c>
      <c r="C41" s="45" t="s">
        <v>248</v>
      </c>
      <c r="D41" s="224"/>
    </row>
    <row r="42" spans="1:4" ht="12" customHeight="1" thickBot="1">
      <c r="A42" s="113"/>
      <c r="B42" s="114">
        <v>11</v>
      </c>
      <c r="C42" s="68" t="s">
        <v>253</v>
      </c>
      <c r="D42" s="222"/>
    </row>
    <row r="43" spans="1:4" s="8" customFormat="1" ht="12" customHeight="1" thickBot="1">
      <c r="A43" s="110">
        <v>10</v>
      </c>
      <c r="B43" s="111"/>
      <c r="C43" s="112" t="s">
        <v>72</v>
      </c>
      <c r="D43" s="415">
        <f>SUM(D44:D47)</f>
        <v>0</v>
      </c>
    </row>
    <row r="44" spans="1:4" ht="12" customHeight="1">
      <c r="A44" s="113"/>
      <c r="B44" s="114">
        <v>1</v>
      </c>
      <c r="C44" s="84" t="s">
        <v>297</v>
      </c>
      <c r="D44" s="222"/>
    </row>
    <row r="45" spans="1:4" ht="12" customHeight="1">
      <c r="A45" s="113"/>
      <c r="B45" s="114">
        <v>2</v>
      </c>
      <c r="C45" s="84" t="s">
        <v>298</v>
      </c>
      <c r="D45" s="222"/>
    </row>
    <row r="46" spans="1:4" ht="12" customHeight="1">
      <c r="A46" s="113"/>
      <c r="B46" s="114">
        <v>3</v>
      </c>
      <c r="C46" s="84" t="s">
        <v>279</v>
      </c>
      <c r="D46" s="222"/>
    </row>
    <row r="47" spans="1:4" ht="12" customHeight="1" thickBot="1">
      <c r="A47" s="113"/>
      <c r="B47" s="146">
        <v>4</v>
      </c>
      <c r="C47" s="84" t="s">
        <v>73</v>
      </c>
      <c r="D47" s="225"/>
    </row>
    <row r="48" spans="1:4" ht="12" customHeight="1" thickBot="1">
      <c r="A48" s="110">
        <v>11</v>
      </c>
      <c r="B48" s="121"/>
      <c r="C48" s="112" t="s">
        <v>506</v>
      </c>
      <c r="D48" s="630"/>
    </row>
    <row r="49" spans="1:4" ht="12" customHeight="1" thickBot="1">
      <c r="A49" s="110">
        <v>12</v>
      </c>
      <c r="B49" s="132"/>
      <c r="C49" s="112" t="s">
        <v>434</v>
      </c>
      <c r="D49" s="632"/>
    </row>
    <row r="50" spans="1:4" ht="15" customHeight="1" thickBot="1">
      <c r="A50" s="131"/>
      <c r="B50" s="132"/>
      <c r="C50" s="188" t="s">
        <v>77</v>
      </c>
      <c r="D50" s="416">
        <f>D29+D43</f>
        <v>0</v>
      </c>
    </row>
    <row r="51" ht="9.75" customHeight="1" thickBot="1"/>
    <row r="52" spans="1:4" ht="15" customHeight="1" thickBot="1">
      <c r="A52" s="161" t="s">
        <v>509</v>
      </c>
      <c r="B52" s="23"/>
      <c r="C52" s="162"/>
      <c r="D52" s="504"/>
    </row>
    <row r="53" spans="1:4" ht="14.25" customHeight="1">
      <c r="A53" s="836" t="s">
        <v>304</v>
      </c>
      <c r="B53" s="836"/>
      <c r="C53" s="836"/>
      <c r="D53" s="836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26" sqref="H26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91" t="s">
        <v>342</v>
      </c>
    </row>
    <row r="2" spans="1:4" s="6" customFormat="1" ht="15.75">
      <c r="A2" s="16" t="s">
        <v>45</v>
      </c>
      <c r="B2" s="17"/>
      <c r="C2" s="18" t="s">
        <v>85</v>
      </c>
      <c r="D2" s="19" t="s">
        <v>81</v>
      </c>
    </row>
    <row r="3" spans="1:4" s="6" customFormat="1" ht="16.5" thickBot="1">
      <c r="A3" s="20" t="s">
        <v>48</v>
      </c>
      <c r="B3" s="21"/>
      <c r="C3" s="88" t="s">
        <v>176</v>
      </c>
      <c r="D3" s="89" t="s">
        <v>177</v>
      </c>
    </row>
    <row r="4" spans="1:4" s="7" customFormat="1" ht="21" customHeight="1" thickBot="1">
      <c r="A4" s="106"/>
      <c r="B4" s="106"/>
      <c r="C4" s="106"/>
      <c r="D4" s="15" t="s">
        <v>50</v>
      </c>
    </row>
    <row r="5" spans="1:4" ht="36">
      <c r="A5" s="95" t="s">
        <v>51</v>
      </c>
      <c r="B5" s="96" t="s">
        <v>289</v>
      </c>
      <c r="C5" s="831" t="s">
        <v>52</v>
      </c>
      <c r="D5" s="833" t="s">
        <v>53</v>
      </c>
    </row>
    <row r="6" spans="1:4" ht="13.5" thickBot="1">
      <c r="A6" s="149" t="s">
        <v>54</v>
      </c>
      <c r="B6" s="150"/>
      <c r="C6" s="832"/>
      <c r="D6" s="834"/>
    </row>
    <row r="7" spans="1:4" s="4" customFormat="1" ht="12" customHeight="1" thickBot="1">
      <c r="A7" s="190">
        <v>1</v>
      </c>
      <c r="B7" s="191">
        <v>2</v>
      </c>
      <c r="C7" s="191">
        <v>3</v>
      </c>
      <c r="D7" s="192">
        <v>4</v>
      </c>
    </row>
    <row r="8" spans="1:4" s="9" customFormat="1" ht="15.75" customHeight="1" thickBot="1">
      <c r="A8" s="151"/>
      <c r="B8" s="152"/>
      <c r="C8" s="136" t="s">
        <v>55</v>
      </c>
      <c r="D8" s="153"/>
    </row>
    <row r="9" spans="1:4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</row>
    <row r="10" spans="1:4" ht="12" customHeight="1">
      <c r="A10" s="113"/>
      <c r="B10" s="114">
        <v>1</v>
      </c>
      <c r="C10" s="84" t="s">
        <v>333</v>
      </c>
      <c r="D10" s="222"/>
    </row>
    <row r="11" spans="1:4" ht="12" customHeight="1">
      <c r="A11" s="113"/>
      <c r="B11" s="114">
        <v>2</v>
      </c>
      <c r="C11" s="84" t="s">
        <v>239</v>
      </c>
      <c r="D11" s="222"/>
    </row>
    <row r="12" spans="1:4" ht="12" customHeight="1">
      <c r="A12" s="113"/>
      <c r="B12" s="114">
        <v>3</v>
      </c>
      <c r="C12" s="84" t="s">
        <v>240</v>
      </c>
      <c r="D12" s="222"/>
    </row>
    <row r="13" spans="1:4" ht="12" customHeight="1" thickBot="1">
      <c r="A13" s="113"/>
      <c r="B13" s="114">
        <v>4</v>
      </c>
      <c r="C13" s="84" t="s">
        <v>241</v>
      </c>
      <c r="D13" s="222"/>
    </row>
    <row r="14" spans="1:4" ht="12" customHeight="1" thickBot="1">
      <c r="A14" s="110">
        <v>2</v>
      </c>
      <c r="B14" s="132"/>
      <c r="C14" s="112" t="s">
        <v>61</v>
      </c>
      <c r="D14" s="223"/>
    </row>
    <row r="15" spans="1:4" s="8" customFormat="1" ht="12" customHeight="1" thickBot="1">
      <c r="A15" s="110">
        <v>3</v>
      </c>
      <c r="B15" s="111"/>
      <c r="C15" s="112" t="s">
        <v>272</v>
      </c>
      <c r="D15" s="415">
        <f>SUM(D16:D20)</f>
        <v>0</v>
      </c>
    </row>
    <row r="16" spans="1:4" s="2" customFormat="1" ht="12" customHeight="1">
      <c r="A16" s="126"/>
      <c r="B16" s="127">
        <v>1</v>
      </c>
      <c r="C16" s="128" t="s">
        <v>273</v>
      </c>
      <c r="D16" s="224"/>
    </row>
    <row r="17" spans="1:4" s="2" customFormat="1" ht="12" customHeight="1">
      <c r="A17" s="113"/>
      <c r="B17" s="114">
        <v>2</v>
      </c>
      <c r="C17" s="128" t="s">
        <v>274</v>
      </c>
      <c r="D17" s="222"/>
    </row>
    <row r="18" spans="1:4" s="2" customFormat="1" ht="12" customHeight="1">
      <c r="A18" s="113"/>
      <c r="B18" s="114">
        <v>3</v>
      </c>
      <c r="C18" s="84" t="s">
        <v>334</v>
      </c>
      <c r="D18" s="222"/>
    </row>
    <row r="19" spans="1:4" s="2" customFormat="1" ht="12" customHeight="1">
      <c r="A19" s="113"/>
      <c r="B19" s="114">
        <v>4</v>
      </c>
      <c r="C19" s="130" t="s">
        <v>275</v>
      </c>
      <c r="D19" s="222"/>
    </row>
    <row r="20" spans="1:4" s="2" customFormat="1" ht="12" customHeight="1" thickBot="1">
      <c r="A20" s="123"/>
      <c r="B20" s="124">
        <v>5</v>
      </c>
      <c r="C20" s="85" t="s">
        <v>276</v>
      </c>
      <c r="D20" s="225"/>
    </row>
    <row r="21" spans="1:4" ht="12" customHeight="1" thickBot="1">
      <c r="A21" s="110">
        <v>4</v>
      </c>
      <c r="B21" s="154"/>
      <c r="C21" s="112" t="s">
        <v>510</v>
      </c>
      <c r="D21" s="414">
        <f>+D9+D14+D15</f>
        <v>0</v>
      </c>
    </row>
    <row r="22" spans="1:4" ht="12" customHeight="1" thickBot="1">
      <c r="A22" s="110">
        <v>5</v>
      </c>
      <c r="B22" s="111"/>
      <c r="C22" s="112" t="s">
        <v>150</v>
      </c>
      <c r="D22" s="223"/>
    </row>
    <row r="23" spans="1:4" ht="12" customHeight="1" thickBot="1">
      <c r="A23" s="110">
        <v>6</v>
      </c>
      <c r="B23" s="111"/>
      <c r="C23" s="112" t="s">
        <v>152</v>
      </c>
      <c r="D23" s="223"/>
    </row>
    <row r="24" spans="1:4" ht="12" customHeight="1" thickBot="1">
      <c r="A24" s="110">
        <v>7</v>
      </c>
      <c r="B24" s="111"/>
      <c r="C24" s="112" t="s">
        <v>421</v>
      </c>
      <c r="D24" s="223"/>
    </row>
    <row r="25" spans="1:4" ht="12" customHeight="1" thickBot="1">
      <c r="A25" s="155">
        <v>8</v>
      </c>
      <c r="B25" s="156"/>
      <c r="C25" s="157" t="s">
        <v>79</v>
      </c>
      <c r="D25" s="228"/>
    </row>
    <row r="26" spans="1:4" s="2" customFormat="1" ht="15" customHeight="1" thickBot="1">
      <c r="A26" s="131"/>
      <c r="B26" s="132"/>
      <c r="C26" s="188" t="s">
        <v>32</v>
      </c>
      <c r="D26" s="416">
        <f>+D21+D22+D23+D24+D25</f>
        <v>0</v>
      </c>
    </row>
    <row r="27" spans="1:4" s="2" customFormat="1" ht="12.75" customHeight="1" thickBot="1">
      <c r="A27" s="158"/>
      <c r="B27" s="159"/>
      <c r="C27" s="160"/>
      <c r="D27" s="229"/>
    </row>
    <row r="28" spans="1:4" s="9" customFormat="1" ht="15" customHeight="1" thickBot="1">
      <c r="A28" s="151"/>
      <c r="B28" s="152"/>
      <c r="C28" s="136" t="s">
        <v>69</v>
      </c>
      <c r="D28" s="230"/>
    </row>
    <row r="29" spans="1:4" s="8" customFormat="1" ht="12" customHeight="1" thickBot="1">
      <c r="A29" s="110">
        <v>9</v>
      </c>
      <c r="B29" s="111"/>
      <c r="C29" s="112" t="s">
        <v>505</v>
      </c>
      <c r="D29" s="415">
        <f>D30+SUM(D32:D39)+SUM(D41:D42)</f>
        <v>0</v>
      </c>
    </row>
    <row r="30" spans="1:4" ht="12" customHeight="1">
      <c r="A30" s="113"/>
      <c r="B30" s="114">
        <v>1</v>
      </c>
      <c r="C30" s="40" t="s">
        <v>35</v>
      </c>
      <c r="D30" s="222"/>
    </row>
    <row r="31" spans="1:4" ht="12" customHeight="1">
      <c r="A31" s="113"/>
      <c r="B31" s="114"/>
      <c r="C31" s="207" t="s">
        <v>290</v>
      </c>
      <c r="D31" s="231"/>
    </row>
    <row r="32" spans="1:4" ht="12" customHeight="1">
      <c r="A32" s="113"/>
      <c r="B32" s="114">
        <v>2</v>
      </c>
      <c r="C32" s="28" t="s">
        <v>36</v>
      </c>
      <c r="D32" s="222"/>
    </row>
    <row r="33" spans="1:4" ht="12" customHeight="1">
      <c r="A33" s="123"/>
      <c r="B33" s="124">
        <v>3</v>
      </c>
      <c r="C33" s="28" t="s">
        <v>296</v>
      </c>
      <c r="D33" s="225"/>
    </row>
    <row r="34" spans="1:4" ht="12" customHeight="1">
      <c r="A34" s="123"/>
      <c r="B34" s="124">
        <v>4</v>
      </c>
      <c r="C34" s="44" t="s">
        <v>164</v>
      </c>
      <c r="D34" s="225"/>
    </row>
    <row r="35" spans="1:4" ht="12" customHeight="1">
      <c r="A35" s="123"/>
      <c r="B35" s="124">
        <v>5</v>
      </c>
      <c r="C35" s="67" t="s">
        <v>278</v>
      </c>
      <c r="D35" s="225"/>
    </row>
    <row r="36" spans="1:4" ht="12" customHeight="1">
      <c r="A36" s="123"/>
      <c r="B36" s="124">
        <v>6</v>
      </c>
      <c r="C36" s="28" t="s">
        <v>233</v>
      </c>
      <c r="D36" s="225"/>
    </row>
    <row r="37" spans="1:4" ht="12" customHeight="1">
      <c r="A37" s="123"/>
      <c r="B37" s="124">
        <v>7</v>
      </c>
      <c r="C37" s="83" t="s">
        <v>260</v>
      </c>
      <c r="D37" s="225"/>
    </row>
    <row r="38" spans="1:4" s="8" customFormat="1" ht="12" customHeight="1">
      <c r="A38" s="113"/>
      <c r="B38" s="114">
        <v>8</v>
      </c>
      <c r="C38" s="28" t="s">
        <v>156</v>
      </c>
      <c r="D38" s="222"/>
    </row>
    <row r="39" spans="1:4" s="8" customFormat="1" ht="12" customHeight="1">
      <c r="A39" s="126"/>
      <c r="B39" s="127">
        <v>9</v>
      </c>
      <c r="C39" s="28" t="s">
        <v>37</v>
      </c>
      <c r="D39" s="224"/>
    </row>
    <row r="40" spans="1:4" s="8" customFormat="1" ht="12" customHeight="1">
      <c r="A40" s="126"/>
      <c r="B40" s="127"/>
      <c r="C40" s="210" t="s">
        <v>350</v>
      </c>
      <c r="D40" s="232"/>
    </row>
    <row r="41" spans="1:4" ht="12" customHeight="1">
      <c r="A41" s="126"/>
      <c r="B41" s="127">
        <v>10</v>
      </c>
      <c r="C41" s="45" t="s">
        <v>248</v>
      </c>
      <c r="D41" s="224"/>
    </row>
    <row r="42" spans="1:4" ht="12" customHeight="1" thickBot="1">
      <c r="A42" s="113"/>
      <c r="B42" s="114">
        <v>11</v>
      </c>
      <c r="C42" s="68" t="s">
        <v>253</v>
      </c>
      <c r="D42" s="222"/>
    </row>
    <row r="43" spans="1:4" s="8" customFormat="1" ht="12" customHeight="1" thickBot="1">
      <c r="A43" s="110">
        <v>10</v>
      </c>
      <c r="B43" s="111"/>
      <c r="C43" s="112" t="s">
        <v>72</v>
      </c>
      <c r="D43" s="415">
        <f>SUM(D44:D47)</f>
        <v>0</v>
      </c>
    </row>
    <row r="44" spans="1:4" ht="12" customHeight="1">
      <c r="A44" s="113"/>
      <c r="B44" s="114">
        <v>1</v>
      </c>
      <c r="C44" s="84" t="s">
        <v>297</v>
      </c>
      <c r="D44" s="222"/>
    </row>
    <row r="45" spans="1:4" ht="12" customHeight="1">
      <c r="A45" s="113"/>
      <c r="B45" s="114">
        <v>2</v>
      </c>
      <c r="C45" s="84" t="s">
        <v>298</v>
      </c>
      <c r="D45" s="222"/>
    </row>
    <row r="46" spans="1:4" ht="12" customHeight="1">
      <c r="A46" s="113"/>
      <c r="B46" s="114">
        <v>3</v>
      </c>
      <c r="C46" s="84" t="s">
        <v>279</v>
      </c>
      <c r="D46" s="222"/>
    </row>
    <row r="47" spans="1:4" ht="12" customHeight="1" thickBot="1">
      <c r="A47" s="113"/>
      <c r="B47" s="114">
        <v>4</v>
      </c>
      <c r="C47" s="84" t="s">
        <v>73</v>
      </c>
      <c r="D47" s="222"/>
    </row>
    <row r="48" spans="1:4" ht="12" customHeight="1" thickBot="1">
      <c r="A48" s="110">
        <v>11</v>
      </c>
      <c r="B48" s="154"/>
      <c r="C48" s="112" t="s">
        <v>511</v>
      </c>
      <c r="D48" s="414">
        <f>+D43+D29</f>
        <v>0</v>
      </c>
    </row>
    <row r="49" spans="1:4" ht="12" customHeight="1" thickBot="1">
      <c r="A49" s="110">
        <v>12</v>
      </c>
      <c r="B49" s="121"/>
      <c r="C49" s="112" t="s">
        <v>434</v>
      </c>
      <c r="D49" s="226"/>
    </row>
    <row r="50" spans="1:4" ht="15" customHeight="1" thickBot="1">
      <c r="A50" s="131"/>
      <c r="B50" s="132"/>
      <c r="C50" s="188" t="s">
        <v>77</v>
      </c>
      <c r="D50" s="416">
        <f>+D49+D48</f>
        <v>0</v>
      </c>
    </row>
    <row r="51" ht="9.75" customHeight="1" thickBot="1"/>
    <row r="52" spans="1:4" ht="15" customHeight="1" thickBot="1">
      <c r="A52" s="161" t="s">
        <v>509</v>
      </c>
      <c r="B52" s="23"/>
      <c r="C52" s="162"/>
      <c r="D52" s="504"/>
    </row>
    <row r="53" spans="1:4" ht="14.25" customHeight="1">
      <c r="A53" s="836" t="s">
        <v>304</v>
      </c>
      <c r="B53" s="836"/>
      <c r="C53" s="836"/>
      <c r="D53" s="836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31">
      <selection activeCell="H6" sqref="H6"/>
    </sheetView>
  </sheetViews>
  <sheetFormatPr defaultColWidth="9.00390625" defaultRowHeight="12.75"/>
  <cols>
    <col min="1" max="1" width="5.875" style="3" customWidth="1"/>
    <col min="2" max="2" width="6.875" style="1" customWidth="1"/>
    <col min="3" max="3" width="42.875" style="1" customWidth="1"/>
    <col min="4" max="5" width="13.00390625" style="1" customWidth="1"/>
    <col min="6" max="6" width="13.50390625" style="1" customWidth="1"/>
    <col min="7" max="16384" width="9.375" style="1" customWidth="1"/>
  </cols>
  <sheetData>
    <row r="1" spans="1:6" s="5" customFormat="1" ht="21" customHeight="1" thickBot="1">
      <c r="A1" s="11"/>
      <c r="B1" s="12"/>
      <c r="C1" s="12"/>
      <c r="D1" s="91" t="s">
        <v>669</v>
      </c>
      <c r="E1" s="91"/>
      <c r="F1" s="91"/>
    </row>
    <row r="2" spans="1:6" s="6" customFormat="1" ht="15.75">
      <c r="A2" s="16" t="s">
        <v>45</v>
      </c>
      <c r="B2" s="17"/>
      <c r="C2" s="26" t="s">
        <v>655</v>
      </c>
      <c r="D2" s="706" t="s">
        <v>656</v>
      </c>
      <c r="E2" s="714"/>
      <c r="F2" s="717"/>
    </row>
    <row r="3" spans="1:6" s="6" customFormat="1" ht="16.5" thickBot="1">
      <c r="A3" s="20" t="s">
        <v>48</v>
      </c>
      <c r="B3" s="21"/>
      <c r="C3" s="88" t="s">
        <v>176</v>
      </c>
      <c r="D3" s="89" t="s">
        <v>177</v>
      </c>
      <c r="E3" s="756"/>
      <c r="F3" s="719"/>
    </row>
    <row r="4" spans="1:6" s="7" customFormat="1" ht="21" customHeight="1" thickBot="1">
      <c r="A4" s="106"/>
      <c r="B4" s="106"/>
      <c r="C4" s="106"/>
      <c r="D4" s="15"/>
      <c r="E4" s="15"/>
      <c r="F4" s="15" t="s">
        <v>50</v>
      </c>
    </row>
    <row r="5" spans="1:6" ht="60">
      <c r="A5" s="95" t="s">
        <v>51</v>
      </c>
      <c r="B5" s="96" t="s">
        <v>289</v>
      </c>
      <c r="C5" s="831" t="s">
        <v>52</v>
      </c>
      <c r="D5" s="833" t="s">
        <v>53</v>
      </c>
      <c r="E5" s="833" t="s">
        <v>689</v>
      </c>
      <c r="F5" s="833" t="s">
        <v>676</v>
      </c>
    </row>
    <row r="6" spans="1:6" ht="13.5" thickBot="1">
      <c r="A6" s="149" t="s">
        <v>54</v>
      </c>
      <c r="B6" s="150"/>
      <c r="C6" s="832"/>
      <c r="D6" s="834"/>
      <c r="E6" s="834"/>
      <c r="F6" s="834"/>
    </row>
    <row r="7" spans="1:6" s="4" customFormat="1" ht="12" customHeight="1" thickBot="1">
      <c r="A7" s="190">
        <v>1</v>
      </c>
      <c r="B7" s="191">
        <v>2</v>
      </c>
      <c r="C7" s="191">
        <v>3</v>
      </c>
      <c r="D7" s="192">
        <v>4</v>
      </c>
      <c r="E7" s="192">
        <v>4</v>
      </c>
      <c r="F7" s="192">
        <v>5</v>
      </c>
    </row>
    <row r="8" spans="1:6" s="9" customFormat="1" ht="15.75" customHeight="1" thickBot="1">
      <c r="A8" s="151"/>
      <c r="B8" s="152"/>
      <c r="C8" s="136" t="s">
        <v>55</v>
      </c>
      <c r="D8" s="153"/>
      <c r="E8" s="153"/>
      <c r="F8" s="153"/>
    </row>
    <row r="9" spans="1:6" s="8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  <c r="E9" s="414">
        <f>SUM(E10:E13)</f>
        <v>0</v>
      </c>
      <c r="F9" s="414">
        <f>SUM(F10:F13)</f>
        <v>2</v>
      </c>
    </row>
    <row r="10" spans="1:6" ht="12" customHeight="1">
      <c r="A10" s="113"/>
      <c r="B10" s="114">
        <v>1</v>
      </c>
      <c r="C10" s="84" t="s">
        <v>369</v>
      </c>
      <c r="D10" s="222"/>
      <c r="E10" s="222"/>
      <c r="F10" s="222"/>
    </row>
    <row r="11" spans="1:6" ht="12" customHeight="1">
      <c r="A11" s="113"/>
      <c r="B11" s="114">
        <v>2</v>
      </c>
      <c r="C11" s="84" t="s">
        <v>239</v>
      </c>
      <c r="D11" s="222"/>
      <c r="E11" s="222"/>
      <c r="F11" s="222"/>
    </row>
    <row r="12" spans="1:6" ht="12" customHeight="1">
      <c r="A12" s="113"/>
      <c r="B12" s="114">
        <v>3</v>
      </c>
      <c r="C12" s="84" t="s">
        <v>240</v>
      </c>
      <c r="D12" s="222"/>
      <c r="E12" s="222"/>
      <c r="F12" s="222"/>
    </row>
    <row r="13" spans="1:6" ht="12" customHeight="1" thickBot="1">
      <c r="A13" s="113"/>
      <c r="B13" s="114">
        <v>4</v>
      </c>
      <c r="C13" s="84" t="s">
        <v>241</v>
      </c>
      <c r="D13" s="222"/>
      <c r="E13" s="222"/>
      <c r="F13" s="222">
        <v>2</v>
      </c>
    </row>
    <row r="14" spans="1:6" ht="12" customHeight="1" thickBot="1">
      <c r="A14" s="110">
        <v>2</v>
      </c>
      <c r="B14" s="132"/>
      <c r="C14" s="112" t="s">
        <v>61</v>
      </c>
      <c r="D14" s="223"/>
      <c r="E14" s="223"/>
      <c r="F14" s="223"/>
    </row>
    <row r="15" spans="1:6" s="8" customFormat="1" ht="12" customHeight="1" thickBot="1">
      <c r="A15" s="110">
        <v>3</v>
      </c>
      <c r="B15" s="111"/>
      <c r="C15" s="112" t="s">
        <v>272</v>
      </c>
      <c r="D15" s="415">
        <f>SUM(D16:D20)</f>
        <v>200</v>
      </c>
      <c r="E15" s="415">
        <f>SUM(E16:E20)</f>
        <v>209</v>
      </c>
      <c r="F15" s="415">
        <f>SUM(F16:F20)</f>
        <v>210</v>
      </c>
    </row>
    <row r="16" spans="1:6" s="2" customFormat="1" ht="12" customHeight="1">
      <c r="A16" s="126"/>
      <c r="B16" s="127">
        <v>1</v>
      </c>
      <c r="C16" s="128" t="s">
        <v>273</v>
      </c>
      <c r="D16" s="224">
        <v>200</v>
      </c>
      <c r="E16" s="224">
        <v>209</v>
      </c>
      <c r="F16" s="224">
        <v>210</v>
      </c>
    </row>
    <row r="17" spans="1:6" s="2" customFormat="1" ht="12" customHeight="1">
      <c r="A17" s="113"/>
      <c r="B17" s="114">
        <v>2</v>
      </c>
      <c r="C17" s="128" t="s">
        <v>274</v>
      </c>
      <c r="D17" s="222"/>
      <c r="E17" s="222"/>
      <c r="F17" s="222"/>
    </row>
    <row r="18" spans="1:6" s="2" customFormat="1" ht="12" customHeight="1">
      <c r="A18" s="113"/>
      <c r="B18" s="114">
        <v>3</v>
      </c>
      <c r="C18" s="84" t="s">
        <v>334</v>
      </c>
      <c r="D18" s="222"/>
      <c r="E18" s="222"/>
      <c r="F18" s="222"/>
    </row>
    <row r="19" spans="1:6" s="2" customFormat="1" ht="12" customHeight="1">
      <c r="A19" s="113"/>
      <c r="B19" s="114">
        <v>4</v>
      </c>
      <c r="C19" s="130" t="s">
        <v>275</v>
      </c>
      <c r="D19" s="222"/>
      <c r="E19" s="222"/>
      <c r="F19" s="222"/>
    </row>
    <row r="20" spans="1:6" s="2" customFormat="1" ht="12" customHeight="1" thickBot="1">
      <c r="A20" s="123"/>
      <c r="B20" s="124">
        <v>5</v>
      </c>
      <c r="C20" s="85" t="s">
        <v>276</v>
      </c>
      <c r="D20" s="225"/>
      <c r="E20" s="225"/>
      <c r="F20" s="225"/>
    </row>
    <row r="21" spans="1:6" ht="12" customHeight="1" thickBot="1">
      <c r="A21" s="110">
        <v>4</v>
      </c>
      <c r="B21" s="154"/>
      <c r="C21" s="112" t="s">
        <v>510</v>
      </c>
      <c r="D21" s="414">
        <f>+D9+D14+D15</f>
        <v>200</v>
      </c>
      <c r="E21" s="414">
        <f>+E9+E14+E15</f>
        <v>209</v>
      </c>
      <c r="F21" s="414">
        <f>+F9+F14+F15</f>
        <v>212</v>
      </c>
    </row>
    <row r="22" spans="1:6" ht="12" customHeight="1" thickBot="1">
      <c r="A22" s="110">
        <v>5</v>
      </c>
      <c r="B22" s="111"/>
      <c r="C22" s="112" t="s">
        <v>150</v>
      </c>
      <c r="D22" s="223"/>
      <c r="E22" s="223"/>
      <c r="F22" s="223">
        <v>38</v>
      </c>
    </row>
    <row r="23" spans="1:6" ht="12" customHeight="1" thickBot="1">
      <c r="A23" s="110">
        <v>6</v>
      </c>
      <c r="B23" s="111"/>
      <c r="C23" s="112" t="s">
        <v>152</v>
      </c>
      <c r="D23" s="223"/>
      <c r="E23" s="223"/>
      <c r="F23" s="223"/>
    </row>
    <row r="24" spans="1:6" ht="12" customHeight="1" thickBot="1">
      <c r="A24" s="110">
        <v>7</v>
      </c>
      <c r="B24" s="111"/>
      <c r="C24" s="112" t="s">
        <v>421</v>
      </c>
      <c r="D24" s="223">
        <v>38</v>
      </c>
      <c r="E24" s="223">
        <v>38</v>
      </c>
      <c r="F24" s="223"/>
    </row>
    <row r="25" spans="1:6" ht="12" customHeight="1" thickBot="1">
      <c r="A25" s="155">
        <v>8</v>
      </c>
      <c r="B25" s="156"/>
      <c r="C25" s="157" t="s">
        <v>79</v>
      </c>
      <c r="D25" s="228"/>
      <c r="E25" s="228"/>
      <c r="F25" s="228"/>
    </row>
    <row r="26" spans="1:6" s="2" customFormat="1" ht="15" customHeight="1" thickBot="1">
      <c r="A26" s="131"/>
      <c r="B26" s="132"/>
      <c r="C26" s="188" t="s">
        <v>32</v>
      </c>
      <c r="D26" s="416">
        <f>+D21+D22+D23+D24+D25</f>
        <v>238</v>
      </c>
      <c r="E26" s="416">
        <f>+E21+E22+E23+E24+E25</f>
        <v>247</v>
      </c>
      <c r="F26" s="416">
        <f>+F21+F22+F23+F24+F25</f>
        <v>250</v>
      </c>
    </row>
    <row r="27" spans="1:6" s="2" customFormat="1" ht="12.75" customHeight="1" thickBot="1">
      <c r="A27" s="158"/>
      <c r="B27" s="159"/>
      <c r="C27" s="160"/>
      <c r="D27" s="229"/>
      <c r="E27" s="229"/>
      <c r="F27" s="229"/>
    </row>
    <row r="28" spans="1:6" s="9" customFormat="1" ht="15" customHeight="1" thickBot="1">
      <c r="A28" s="151"/>
      <c r="B28" s="152"/>
      <c r="C28" s="136" t="s">
        <v>69</v>
      </c>
      <c r="D28" s="230"/>
      <c r="E28" s="230"/>
      <c r="F28" s="230"/>
    </row>
    <row r="29" spans="1:6" s="8" customFormat="1" ht="12" customHeight="1" thickBot="1">
      <c r="A29" s="110">
        <v>9</v>
      </c>
      <c r="B29" s="111"/>
      <c r="C29" s="112" t="s">
        <v>505</v>
      </c>
      <c r="D29" s="415">
        <f>D30+SUM(D32:D39)+SUM(D41:D42)</f>
        <v>238</v>
      </c>
      <c r="E29" s="415">
        <f>E30+SUM(E32:E39)+SUM(E41:E42)</f>
        <v>247</v>
      </c>
      <c r="F29" s="415">
        <f>F30+SUM(F32:F39)+SUM(F41:F42)</f>
        <v>118</v>
      </c>
    </row>
    <row r="30" spans="1:6" ht="12" customHeight="1">
      <c r="A30" s="113"/>
      <c r="B30" s="114">
        <v>1</v>
      </c>
      <c r="C30" s="40" t="s">
        <v>35</v>
      </c>
      <c r="D30" s="222"/>
      <c r="E30" s="222"/>
      <c r="F30" s="222"/>
    </row>
    <row r="31" spans="1:6" ht="12" customHeight="1">
      <c r="A31" s="113"/>
      <c r="B31" s="114"/>
      <c r="C31" s="207" t="s">
        <v>290</v>
      </c>
      <c r="D31" s="231"/>
      <c r="E31" s="231"/>
      <c r="F31" s="231"/>
    </row>
    <row r="32" spans="1:6" ht="12" customHeight="1">
      <c r="A32" s="113"/>
      <c r="B32" s="114">
        <v>2</v>
      </c>
      <c r="C32" s="28" t="s">
        <v>36</v>
      </c>
      <c r="D32" s="222"/>
      <c r="E32" s="222"/>
      <c r="F32" s="222"/>
    </row>
    <row r="33" spans="1:6" ht="12" customHeight="1">
      <c r="A33" s="123"/>
      <c r="B33" s="124">
        <v>3</v>
      </c>
      <c r="C33" s="28" t="s">
        <v>296</v>
      </c>
      <c r="D33" s="225">
        <v>238</v>
      </c>
      <c r="E33" s="225">
        <v>247</v>
      </c>
      <c r="F33" s="225">
        <v>53</v>
      </c>
    </row>
    <row r="34" spans="1:6" ht="12" customHeight="1">
      <c r="A34" s="123"/>
      <c r="B34" s="124">
        <v>4</v>
      </c>
      <c r="C34" s="44" t="s">
        <v>164</v>
      </c>
      <c r="D34" s="225"/>
      <c r="E34" s="225"/>
      <c r="F34" s="225">
        <v>25</v>
      </c>
    </row>
    <row r="35" spans="1:6" ht="12" customHeight="1">
      <c r="A35" s="123"/>
      <c r="B35" s="124">
        <v>5</v>
      </c>
      <c r="C35" s="67" t="s">
        <v>278</v>
      </c>
      <c r="D35" s="225"/>
      <c r="E35" s="225"/>
      <c r="F35" s="225"/>
    </row>
    <row r="36" spans="1:6" ht="12" customHeight="1">
      <c r="A36" s="123"/>
      <c r="B36" s="124">
        <v>6</v>
      </c>
      <c r="C36" s="28" t="s">
        <v>233</v>
      </c>
      <c r="D36" s="225"/>
      <c r="E36" s="225"/>
      <c r="F36" s="225">
        <v>40</v>
      </c>
    </row>
    <row r="37" spans="1:6" ht="12" customHeight="1">
      <c r="A37" s="123"/>
      <c r="B37" s="124">
        <v>7</v>
      </c>
      <c r="C37" s="83" t="s">
        <v>260</v>
      </c>
      <c r="D37" s="225"/>
      <c r="E37" s="225"/>
      <c r="F37" s="225"/>
    </row>
    <row r="38" spans="1:6" s="8" customFormat="1" ht="12" customHeight="1">
      <c r="A38" s="113"/>
      <c r="B38" s="114">
        <v>8</v>
      </c>
      <c r="C38" s="28" t="s">
        <v>156</v>
      </c>
      <c r="D38" s="222"/>
      <c r="E38" s="222"/>
      <c r="F38" s="222"/>
    </row>
    <row r="39" spans="1:6" s="8" customFormat="1" ht="12" customHeight="1">
      <c r="A39" s="126"/>
      <c r="B39" s="127">
        <v>9</v>
      </c>
      <c r="C39" s="28" t="s">
        <v>37</v>
      </c>
      <c r="D39" s="224"/>
      <c r="E39" s="224"/>
      <c r="F39" s="224"/>
    </row>
    <row r="40" spans="1:6" s="8" customFormat="1" ht="12" customHeight="1">
      <c r="A40" s="126"/>
      <c r="B40" s="127"/>
      <c r="C40" s="210" t="s">
        <v>350</v>
      </c>
      <c r="D40" s="232"/>
      <c r="E40" s="232"/>
      <c r="F40" s="232"/>
    </row>
    <row r="41" spans="1:6" ht="12" customHeight="1">
      <c r="A41" s="126"/>
      <c r="B41" s="127">
        <v>10</v>
      </c>
      <c r="C41" s="45" t="s">
        <v>248</v>
      </c>
      <c r="D41" s="224"/>
      <c r="E41" s="224"/>
      <c r="F41" s="224"/>
    </row>
    <row r="42" spans="1:6" ht="12" customHeight="1" thickBot="1">
      <c r="A42" s="113"/>
      <c r="B42" s="114">
        <v>11</v>
      </c>
      <c r="C42" s="68" t="s">
        <v>253</v>
      </c>
      <c r="D42" s="222"/>
      <c r="E42" s="222"/>
      <c r="F42" s="222"/>
    </row>
    <row r="43" spans="1:6" s="8" customFormat="1" ht="12" customHeight="1" thickBot="1">
      <c r="A43" s="110">
        <v>10</v>
      </c>
      <c r="B43" s="111"/>
      <c r="C43" s="112" t="s">
        <v>72</v>
      </c>
      <c r="D43" s="415">
        <f>SUM(D44:D47)</f>
        <v>0</v>
      </c>
      <c r="E43" s="415">
        <f>SUM(E44:E47)</f>
        <v>0</v>
      </c>
      <c r="F43" s="415">
        <f>SUM(F44:F47)</f>
        <v>0</v>
      </c>
    </row>
    <row r="44" spans="1:6" ht="12" customHeight="1">
      <c r="A44" s="113"/>
      <c r="B44" s="114">
        <v>1</v>
      </c>
      <c r="C44" s="84" t="s">
        <v>297</v>
      </c>
      <c r="D44" s="222"/>
      <c r="E44" s="222"/>
      <c r="F44" s="222"/>
    </row>
    <row r="45" spans="1:6" ht="12" customHeight="1">
      <c r="A45" s="113"/>
      <c r="B45" s="114">
        <v>2</v>
      </c>
      <c r="C45" s="84" t="s">
        <v>298</v>
      </c>
      <c r="D45" s="222"/>
      <c r="E45" s="222"/>
      <c r="F45" s="222"/>
    </row>
    <row r="46" spans="1:6" ht="12" customHeight="1">
      <c r="A46" s="113"/>
      <c r="B46" s="114">
        <v>3</v>
      </c>
      <c r="C46" s="84" t="s">
        <v>279</v>
      </c>
      <c r="D46" s="222"/>
      <c r="E46" s="222"/>
      <c r="F46" s="222"/>
    </row>
    <row r="47" spans="1:6" ht="12" customHeight="1" thickBot="1">
      <c r="A47" s="113"/>
      <c r="B47" s="114">
        <v>4</v>
      </c>
      <c r="C47" s="84" t="s">
        <v>73</v>
      </c>
      <c r="D47" s="222"/>
      <c r="E47" s="222"/>
      <c r="F47" s="222"/>
    </row>
    <row r="48" spans="1:6" ht="12" customHeight="1" thickBot="1">
      <c r="A48" s="110">
        <v>11</v>
      </c>
      <c r="B48" s="154"/>
      <c r="C48" s="112" t="s">
        <v>511</v>
      </c>
      <c r="D48" s="414">
        <f>+D43+D29</f>
        <v>238</v>
      </c>
      <c r="E48" s="414">
        <f>+E43+E29</f>
        <v>247</v>
      </c>
      <c r="F48" s="414">
        <f>+F43+F29</f>
        <v>118</v>
      </c>
    </row>
    <row r="49" spans="1:6" ht="12" customHeight="1" thickBot="1">
      <c r="A49" s="110">
        <v>12</v>
      </c>
      <c r="B49" s="121"/>
      <c r="C49" s="112" t="s">
        <v>434</v>
      </c>
      <c r="D49" s="226"/>
      <c r="E49" s="226"/>
      <c r="F49" s="226"/>
    </row>
    <row r="50" spans="1:6" ht="15" customHeight="1" thickBot="1">
      <c r="A50" s="131"/>
      <c r="B50" s="132"/>
      <c r="C50" s="188" t="s">
        <v>77</v>
      </c>
      <c r="D50" s="416">
        <f>+D49+D48</f>
        <v>238</v>
      </c>
      <c r="E50" s="416">
        <f>+E49+E48</f>
        <v>247</v>
      </c>
      <c r="F50" s="416">
        <f>+F49+F48</f>
        <v>118</v>
      </c>
    </row>
    <row r="51" ht="9.75" customHeight="1" thickBot="1"/>
    <row r="52" spans="1:6" ht="15" customHeight="1" thickBot="1">
      <c r="A52" s="161" t="s">
        <v>509</v>
      </c>
      <c r="B52" s="23"/>
      <c r="C52" s="162"/>
      <c r="D52" s="504"/>
      <c r="E52" s="504"/>
      <c r="F52" s="504"/>
    </row>
    <row r="53" spans="1:5" ht="14.25" customHeight="1">
      <c r="A53" s="836" t="s">
        <v>304</v>
      </c>
      <c r="B53" s="836"/>
      <c r="C53" s="836"/>
      <c r="D53" s="836"/>
      <c r="E53" s="716"/>
    </row>
  </sheetData>
  <sheetProtection/>
  <mergeCells count="5">
    <mergeCell ref="C5:C6"/>
    <mergeCell ref="D5:D6"/>
    <mergeCell ref="A53:D53"/>
    <mergeCell ref="F5:F6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C20" sqref="C20"/>
    </sheetView>
  </sheetViews>
  <sheetFormatPr defaultColWidth="9.00390625" defaultRowHeight="12.75"/>
  <cols>
    <col min="1" max="1" width="11.625" style="13" customWidth="1"/>
    <col min="2" max="2" width="11.625" style="14" customWidth="1"/>
    <col min="3" max="3" width="48.00390625" style="14" customWidth="1"/>
    <col min="4" max="4" width="18.625" style="14" customWidth="1"/>
    <col min="5" max="16384" width="9.375" style="14" customWidth="1"/>
  </cols>
  <sheetData>
    <row r="1" spans="1:4" s="12" customFormat="1" ht="21" customHeight="1" thickBot="1">
      <c r="A1" s="11"/>
      <c r="D1" s="91" t="s">
        <v>344</v>
      </c>
    </row>
    <row r="2" spans="1:4" s="406" customFormat="1" ht="15.75">
      <c r="A2" s="16" t="s">
        <v>45</v>
      </c>
      <c r="B2" s="17"/>
      <c r="C2" s="26" t="s">
        <v>178</v>
      </c>
      <c r="D2" s="19" t="s">
        <v>83</v>
      </c>
    </row>
    <row r="3" spans="1:4" s="406" customFormat="1" ht="16.5" thickBot="1">
      <c r="A3" s="20" t="s">
        <v>48</v>
      </c>
      <c r="B3" s="21"/>
      <c r="C3" s="88" t="s">
        <v>176</v>
      </c>
      <c r="D3" s="89" t="s">
        <v>177</v>
      </c>
    </row>
    <row r="4" spans="1:4" s="407" customFormat="1" ht="21" customHeight="1" thickBot="1">
      <c r="A4" s="106"/>
      <c r="B4" s="106"/>
      <c r="C4" s="106"/>
      <c r="D4" s="15" t="s">
        <v>50</v>
      </c>
    </row>
    <row r="5" spans="1:4" ht="36">
      <c r="A5" s="95" t="s">
        <v>51</v>
      </c>
      <c r="B5" s="96" t="s">
        <v>289</v>
      </c>
      <c r="C5" s="831" t="s">
        <v>52</v>
      </c>
      <c r="D5" s="833" t="s">
        <v>53</v>
      </c>
    </row>
    <row r="6" spans="1:4" ht="13.5" thickBot="1">
      <c r="A6" s="149" t="s">
        <v>54</v>
      </c>
      <c r="B6" s="150"/>
      <c r="C6" s="832"/>
      <c r="D6" s="834"/>
    </row>
    <row r="7" spans="1:4" s="305" customFormat="1" ht="12" customHeight="1" thickBot="1">
      <c r="A7" s="190">
        <v>1</v>
      </c>
      <c r="B7" s="191">
        <v>2</v>
      </c>
      <c r="C7" s="191">
        <v>3</v>
      </c>
      <c r="D7" s="192">
        <v>4</v>
      </c>
    </row>
    <row r="8" spans="1:4" s="417" customFormat="1" ht="15.75" customHeight="1" thickBot="1">
      <c r="A8" s="151"/>
      <c r="B8" s="152"/>
      <c r="C8" s="136" t="s">
        <v>55</v>
      </c>
      <c r="D8" s="153"/>
    </row>
    <row r="9" spans="1:4" s="412" customFormat="1" ht="12" customHeight="1" thickBot="1">
      <c r="A9" s="110">
        <v>1</v>
      </c>
      <c r="B9" s="111"/>
      <c r="C9" s="112" t="s">
        <v>56</v>
      </c>
      <c r="D9" s="414">
        <f>SUM(D10:D13)</f>
        <v>0</v>
      </c>
    </row>
    <row r="10" spans="1:4" ht="12" customHeight="1">
      <c r="A10" s="113"/>
      <c r="B10" s="114">
        <v>1</v>
      </c>
      <c r="C10" s="84" t="s">
        <v>369</v>
      </c>
      <c r="D10" s="222"/>
    </row>
    <row r="11" spans="1:4" ht="12" customHeight="1">
      <c r="A11" s="113"/>
      <c r="B11" s="114">
        <v>2</v>
      </c>
      <c r="C11" s="84" t="s">
        <v>239</v>
      </c>
      <c r="D11" s="222"/>
    </row>
    <row r="12" spans="1:4" ht="12" customHeight="1">
      <c r="A12" s="113"/>
      <c r="B12" s="114">
        <v>3</v>
      </c>
      <c r="C12" s="84" t="s">
        <v>240</v>
      </c>
      <c r="D12" s="222"/>
    </row>
    <row r="13" spans="1:4" ht="12" customHeight="1" thickBot="1">
      <c r="A13" s="113"/>
      <c r="B13" s="114">
        <v>4</v>
      </c>
      <c r="C13" s="84" t="s">
        <v>241</v>
      </c>
      <c r="D13" s="222"/>
    </row>
    <row r="14" spans="1:4" ht="12" customHeight="1" thickBot="1">
      <c r="A14" s="110">
        <v>2</v>
      </c>
      <c r="B14" s="132"/>
      <c r="C14" s="112" t="s">
        <v>61</v>
      </c>
      <c r="D14" s="223"/>
    </row>
    <row r="15" spans="1:4" s="412" customFormat="1" ht="12" customHeight="1" thickBot="1">
      <c r="A15" s="110">
        <v>3</v>
      </c>
      <c r="B15" s="111"/>
      <c r="C15" s="112" t="s">
        <v>272</v>
      </c>
      <c r="D15" s="415">
        <f>SUM(D16:D20)</f>
        <v>0</v>
      </c>
    </row>
    <row r="16" spans="1:4" s="410" customFormat="1" ht="12" customHeight="1">
      <c r="A16" s="126"/>
      <c r="B16" s="127">
        <v>1</v>
      </c>
      <c r="C16" s="128" t="s">
        <v>273</v>
      </c>
      <c r="D16" s="224"/>
    </row>
    <row r="17" spans="1:4" s="410" customFormat="1" ht="12" customHeight="1">
      <c r="A17" s="113"/>
      <c r="B17" s="114">
        <v>2</v>
      </c>
      <c r="C17" s="128" t="s">
        <v>274</v>
      </c>
      <c r="D17" s="222"/>
    </row>
    <row r="18" spans="1:4" s="410" customFormat="1" ht="12" customHeight="1">
      <c r="A18" s="113"/>
      <c r="B18" s="114">
        <v>3</v>
      </c>
      <c r="C18" s="84" t="s">
        <v>334</v>
      </c>
      <c r="D18" s="222"/>
    </row>
    <row r="19" spans="1:4" s="410" customFormat="1" ht="12" customHeight="1">
      <c r="A19" s="113"/>
      <c r="B19" s="114">
        <v>4</v>
      </c>
      <c r="C19" s="130" t="s">
        <v>275</v>
      </c>
      <c r="D19" s="222"/>
    </row>
    <row r="20" spans="1:4" s="410" customFormat="1" ht="12" customHeight="1" thickBot="1">
      <c r="A20" s="123"/>
      <c r="B20" s="124">
        <v>5</v>
      </c>
      <c r="C20" s="85" t="s">
        <v>276</v>
      </c>
      <c r="D20" s="225"/>
    </row>
    <row r="21" spans="1:4" ht="12" customHeight="1" thickBot="1">
      <c r="A21" s="110">
        <v>4</v>
      </c>
      <c r="B21" s="154"/>
      <c r="C21" s="112" t="s">
        <v>510</v>
      </c>
      <c r="D21" s="414">
        <f>+D9+D14+D15</f>
        <v>0</v>
      </c>
    </row>
    <row r="22" spans="1:4" ht="12" customHeight="1" thickBot="1">
      <c r="A22" s="110">
        <v>5</v>
      </c>
      <c r="B22" s="111"/>
      <c r="C22" s="112" t="s">
        <v>150</v>
      </c>
      <c r="D22" s="223"/>
    </row>
    <row r="23" spans="1:4" ht="12" customHeight="1" thickBot="1">
      <c r="A23" s="110">
        <v>6</v>
      </c>
      <c r="B23" s="111"/>
      <c r="C23" s="112" t="s">
        <v>152</v>
      </c>
      <c r="D23" s="223"/>
    </row>
    <row r="24" spans="1:4" ht="12" customHeight="1" thickBot="1">
      <c r="A24" s="110">
        <v>7</v>
      </c>
      <c r="B24" s="111"/>
      <c r="C24" s="112" t="s">
        <v>421</v>
      </c>
      <c r="D24" s="223"/>
    </row>
    <row r="25" spans="1:4" ht="12" customHeight="1" thickBot="1">
      <c r="A25" s="155">
        <v>8</v>
      </c>
      <c r="B25" s="156"/>
      <c r="C25" s="157" t="s">
        <v>79</v>
      </c>
      <c r="D25" s="228"/>
    </row>
    <row r="26" spans="1:4" s="410" customFormat="1" ht="15" customHeight="1" thickBot="1">
      <c r="A26" s="131"/>
      <c r="B26" s="132"/>
      <c r="C26" s="188" t="s">
        <v>32</v>
      </c>
      <c r="D26" s="416">
        <f>+D21+D22+D23+D24+D25</f>
        <v>0</v>
      </c>
    </row>
    <row r="27" spans="1:4" s="410" customFormat="1" ht="12.75" customHeight="1" thickBot="1">
      <c r="A27" s="158"/>
      <c r="B27" s="159"/>
      <c r="C27" s="160"/>
      <c r="D27" s="229"/>
    </row>
    <row r="28" spans="1:4" s="417" customFormat="1" ht="15" customHeight="1" thickBot="1">
      <c r="A28" s="151"/>
      <c r="B28" s="152"/>
      <c r="C28" s="136" t="s">
        <v>69</v>
      </c>
      <c r="D28" s="230"/>
    </row>
    <row r="29" spans="1:4" s="412" customFormat="1" ht="12" customHeight="1" thickBot="1">
      <c r="A29" s="110">
        <v>9</v>
      </c>
      <c r="B29" s="111"/>
      <c r="C29" s="112" t="s">
        <v>505</v>
      </c>
      <c r="D29" s="415">
        <f>D30+SUM(D32:D39)+SUM(D41:D42)</f>
        <v>0</v>
      </c>
    </row>
    <row r="30" spans="1:4" ht="12" customHeight="1">
      <c r="A30" s="113"/>
      <c r="B30" s="114">
        <v>1</v>
      </c>
      <c r="C30" s="40" t="s">
        <v>35</v>
      </c>
      <c r="D30" s="222"/>
    </row>
    <row r="31" spans="1:4" ht="12" customHeight="1">
      <c r="A31" s="113"/>
      <c r="B31" s="114"/>
      <c r="C31" s="207" t="s">
        <v>290</v>
      </c>
      <c r="D31" s="231"/>
    </row>
    <row r="32" spans="1:4" ht="12" customHeight="1">
      <c r="A32" s="113"/>
      <c r="B32" s="114">
        <v>2</v>
      </c>
      <c r="C32" s="28" t="s">
        <v>36</v>
      </c>
      <c r="D32" s="222"/>
    </row>
    <row r="33" spans="1:4" ht="12" customHeight="1">
      <c r="A33" s="123"/>
      <c r="B33" s="124">
        <v>3</v>
      </c>
      <c r="C33" s="28" t="s">
        <v>296</v>
      </c>
      <c r="D33" s="225"/>
    </row>
    <row r="34" spans="1:4" ht="12" customHeight="1">
      <c r="A34" s="123"/>
      <c r="B34" s="124">
        <v>4</v>
      </c>
      <c r="C34" s="44" t="s">
        <v>164</v>
      </c>
      <c r="D34" s="225"/>
    </row>
    <row r="35" spans="1:4" ht="12" customHeight="1">
      <c r="A35" s="123"/>
      <c r="B35" s="124">
        <v>5</v>
      </c>
      <c r="C35" s="67" t="s">
        <v>278</v>
      </c>
      <c r="D35" s="225"/>
    </row>
    <row r="36" spans="1:4" ht="12" customHeight="1">
      <c r="A36" s="123"/>
      <c r="B36" s="124">
        <v>6</v>
      </c>
      <c r="C36" s="28" t="s">
        <v>233</v>
      </c>
      <c r="D36" s="225"/>
    </row>
    <row r="37" spans="1:4" ht="12" customHeight="1">
      <c r="A37" s="123"/>
      <c r="B37" s="124">
        <v>7</v>
      </c>
      <c r="C37" s="83" t="s">
        <v>260</v>
      </c>
      <c r="D37" s="225"/>
    </row>
    <row r="38" spans="1:4" s="412" customFormat="1" ht="12" customHeight="1">
      <c r="A38" s="113"/>
      <c r="B38" s="114">
        <v>8</v>
      </c>
      <c r="C38" s="28" t="s">
        <v>156</v>
      </c>
      <c r="D38" s="222"/>
    </row>
    <row r="39" spans="1:4" s="412" customFormat="1" ht="12" customHeight="1">
      <c r="A39" s="126"/>
      <c r="B39" s="127">
        <v>9</v>
      </c>
      <c r="C39" s="28" t="s">
        <v>37</v>
      </c>
      <c r="D39" s="224"/>
    </row>
    <row r="40" spans="1:4" s="412" customFormat="1" ht="12" customHeight="1">
      <c r="A40" s="126"/>
      <c r="B40" s="127"/>
      <c r="C40" s="210" t="s">
        <v>350</v>
      </c>
      <c r="D40" s="232"/>
    </row>
    <row r="41" spans="1:4" ht="12" customHeight="1">
      <c r="A41" s="126"/>
      <c r="B41" s="127">
        <v>10</v>
      </c>
      <c r="C41" s="45" t="s">
        <v>248</v>
      </c>
      <c r="D41" s="224"/>
    </row>
    <row r="42" spans="1:4" ht="12" customHeight="1" thickBot="1">
      <c r="A42" s="113"/>
      <c r="B42" s="114">
        <v>11</v>
      </c>
      <c r="C42" s="68" t="s">
        <v>253</v>
      </c>
      <c r="D42" s="222"/>
    </row>
    <row r="43" spans="1:4" s="412" customFormat="1" ht="12" customHeight="1" thickBot="1">
      <c r="A43" s="110">
        <v>10</v>
      </c>
      <c r="B43" s="111"/>
      <c r="C43" s="112" t="s">
        <v>72</v>
      </c>
      <c r="D43" s="415">
        <f>SUM(D44:D47)</f>
        <v>0</v>
      </c>
    </row>
    <row r="44" spans="1:4" ht="12" customHeight="1">
      <c r="A44" s="113"/>
      <c r="B44" s="114">
        <v>1</v>
      </c>
      <c r="C44" s="84" t="s">
        <v>297</v>
      </c>
      <c r="D44" s="222"/>
    </row>
    <row r="45" spans="1:4" ht="12" customHeight="1">
      <c r="A45" s="113"/>
      <c r="B45" s="114">
        <v>2</v>
      </c>
      <c r="C45" s="84" t="s">
        <v>298</v>
      </c>
      <c r="D45" s="222"/>
    </row>
    <row r="46" spans="1:4" ht="12" customHeight="1">
      <c r="A46" s="113"/>
      <c r="B46" s="114">
        <v>3</v>
      </c>
      <c r="C46" s="84" t="s">
        <v>279</v>
      </c>
      <c r="D46" s="222"/>
    </row>
    <row r="47" spans="1:4" ht="12" customHeight="1" thickBot="1">
      <c r="A47" s="113"/>
      <c r="B47" s="114">
        <v>4</v>
      </c>
      <c r="C47" s="84" t="s">
        <v>73</v>
      </c>
      <c r="D47" s="222"/>
    </row>
    <row r="48" spans="1:4" ht="12" customHeight="1" thickBot="1">
      <c r="A48" s="110">
        <v>11</v>
      </c>
      <c r="B48" s="154"/>
      <c r="C48" s="112" t="s">
        <v>511</v>
      </c>
      <c r="D48" s="414">
        <f>+D43+D29</f>
        <v>0</v>
      </c>
    </row>
    <row r="49" spans="1:4" ht="12" customHeight="1" thickBot="1">
      <c r="A49" s="110">
        <v>12</v>
      </c>
      <c r="B49" s="121"/>
      <c r="C49" s="112" t="s">
        <v>434</v>
      </c>
      <c r="D49" s="226"/>
    </row>
    <row r="50" spans="1:4" ht="15" customHeight="1" thickBot="1">
      <c r="A50" s="131"/>
      <c r="B50" s="132"/>
      <c r="C50" s="188" t="s">
        <v>77</v>
      </c>
      <c r="D50" s="416">
        <f>+D49+D48</f>
        <v>0</v>
      </c>
    </row>
    <row r="51" spans="1:4" ht="9.75" customHeight="1" thickBot="1">
      <c r="A51" s="3"/>
      <c r="B51" s="1"/>
      <c r="C51" s="1"/>
      <c r="D51" s="1"/>
    </row>
    <row r="52" spans="1:4" ht="15" customHeight="1" thickBot="1">
      <c r="A52" s="161" t="s">
        <v>509</v>
      </c>
      <c r="B52" s="23"/>
      <c r="C52" s="162"/>
      <c r="D52" s="504"/>
    </row>
    <row r="53" spans="1:4" ht="14.25" customHeight="1">
      <c r="A53" s="835" t="s">
        <v>304</v>
      </c>
      <c r="B53" s="835"/>
      <c r="C53" s="835"/>
      <c r="D53" s="835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T11" sqref="T11"/>
    </sheetView>
  </sheetViews>
  <sheetFormatPr defaultColWidth="9.00390625" defaultRowHeight="12.75"/>
  <cols>
    <col min="1" max="1" width="4.875" style="421" customWidth="1"/>
    <col min="2" max="2" width="28.125" style="446" customWidth="1"/>
    <col min="3" max="4" width="9.00390625" style="446" customWidth="1"/>
    <col min="5" max="5" width="9.50390625" style="446" customWidth="1"/>
    <col min="6" max="6" width="8.875" style="446" customWidth="1"/>
    <col min="7" max="7" width="8.625" style="446" customWidth="1"/>
    <col min="8" max="8" width="8.875" style="446" customWidth="1"/>
    <col min="9" max="9" width="8.125" style="446" customWidth="1"/>
    <col min="10" max="14" width="9.50390625" style="446" customWidth="1"/>
    <col min="15" max="15" width="12.625" style="421" customWidth="1"/>
    <col min="16" max="16384" width="9.375" style="446" customWidth="1"/>
  </cols>
  <sheetData>
    <row r="1" spans="1:15" s="421" customFormat="1" ht="25.5" customHeight="1" thickBot="1">
      <c r="A1" s="418" t="s">
        <v>1</v>
      </c>
      <c r="B1" s="419" t="s">
        <v>87</v>
      </c>
      <c r="C1" s="419" t="s">
        <v>118</v>
      </c>
      <c r="D1" s="419" t="s">
        <v>119</v>
      </c>
      <c r="E1" s="419" t="s">
        <v>120</v>
      </c>
      <c r="F1" s="419" t="s">
        <v>121</v>
      </c>
      <c r="G1" s="419" t="s">
        <v>122</v>
      </c>
      <c r="H1" s="419" t="s">
        <v>123</v>
      </c>
      <c r="I1" s="419" t="s">
        <v>124</v>
      </c>
      <c r="J1" s="419" t="s">
        <v>125</v>
      </c>
      <c r="K1" s="419" t="s">
        <v>126</v>
      </c>
      <c r="L1" s="419" t="s">
        <v>127</v>
      </c>
      <c r="M1" s="419" t="s">
        <v>128</v>
      </c>
      <c r="N1" s="419" t="s">
        <v>129</v>
      </c>
      <c r="O1" s="420" t="s">
        <v>44</v>
      </c>
    </row>
    <row r="2" spans="1:15" s="423" customFormat="1" ht="15" customHeight="1" thickBot="1">
      <c r="A2" s="422" t="s">
        <v>3</v>
      </c>
      <c r="B2" s="839" t="s">
        <v>55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1"/>
    </row>
    <row r="3" spans="1:15" s="423" customFormat="1" ht="15" customHeight="1">
      <c r="A3" s="424" t="s">
        <v>4</v>
      </c>
      <c r="B3" s="425" t="s">
        <v>226</v>
      </c>
      <c r="C3" s="426">
        <v>7014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7">
        <f aca="true" t="shared" si="0" ref="O3:O26">SUM(C3:N3)</f>
        <v>7014</v>
      </c>
    </row>
    <row r="4" spans="1:15" s="432" customFormat="1" ht="13.5" customHeight="1">
      <c r="A4" s="428" t="s">
        <v>5</v>
      </c>
      <c r="B4" s="429" t="s">
        <v>165</v>
      </c>
      <c r="C4" s="430">
        <v>694</v>
      </c>
      <c r="D4" s="430">
        <v>694</v>
      </c>
      <c r="E4" s="430">
        <v>1451</v>
      </c>
      <c r="F4" s="430">
        <v>694</v>
      </c>
      <c r="G4" s="430">
        <v>694</v>
      </c>
      <c r="H4" s="430">
        <v>694</v>
      </c>
      <c r="I4" s="430">
        <v>694</v>
      </c>
      <c r="J4" s="430">
        <v>694</v>
      </c>
      <c r="K4" s="430">
        <v>1452</v>
      </c>
      <c r="L4" s="430">
        <v>694</v>
      </c>
      <c r="M4" s="430">
        <v>694</v>
      </c>
      <c r="N4" s="430">
        <v>695</v>
      </c>
      <c r="O4" s="431">
        <f t="shared" si="0"/>
        <v>9844</v>
      </c>
    </row>
    <row r="5" spans="1:15" s="432" customFormat="1" ht="13.5" customHeight="1">
      <c r="A5" s="428" t="s">
        <v>6</v>
      </c>
      <c r="B5" s="433" t="s">
        <v>166</v>
      </c>
      <c r="C5" s="434">
        <v>605</v>
      </c>
      <c r="D5" s="434">
        <v>604</v>
      </c>
      <c r="E5" s="434">
        <v>604</v>
      </c>
      <c r="F5" s="434">
        <v>604</v>
      </c>
      <c r="G5" s="434">
        <v>605</v>
      </c>
      <c r="H5" s="434">
        <v>605</v>
      </c>
      <c r="I5" s="434">
        <v>605</v>
      </c>
      <c r="J5" s="434">
        <v>605</v>
      </c>
      <c r="K5" s="434">
        <v>605</v>
      </c>
      <c r="L5" s="434">
        <v>605</v>
      </c>
      <c r="M5" s="434">
        <v>605</v>
      </c>
      <c r="N5" s="434">
        <v>605</v>
      </c>
      <c r="O5" s="435">
        <f t="shared" si="0"/>
        <v>7257</v>
      </c>
    </row>
    <row r="6" spans="1:15" s="432" customFormat="1" ht="13.5" customHeight="1">
      <c r="A6" s="428" t="s">
        <v>7</v>
      </c>
      <c r="B6" s="429" t="s">
        <v>167</v>
      </c>
      <c r="C6" s="430"/>
      <c r="D6" s="430"/>
      <c r="E6" s="430">
        <v>50</v>
      </c>
      <c r="F6" s="430"/>
      <c r="G6" s="430"/>
      <c r="H6" s="430">
        <v>50</v>
      </c>
      <c r="I6" s="430">
        <v>3500</v>
      </c>
      <c r="J6" s="430">
        <v>50</v>
      </c>
      <c r="K6" s="430"/>
      <c r="L6" s="430">
        <v>50</v>
      </c>
      <c r="M6" s="430">
        <v>50</v>
      </c>
      <c r="N6" s="430">
        <v>50</v>
      </c>
      <c r="O6" s="431">
        <f t="shared" si="0"/>
        <v>3800</v>
      </c>
    </row>
    <row r="7" spans="1:15" s="432" customFormat="1" ht="13.5" customHeight="1">
      <c r="A7" s="428" t="s">
        <v>8</v>
      </c>
      <c r="B7" s="429" t="s">
        <v>244</v>
      </c>
      <c r="C7" s="430">
        <v>126</v>
      </c>
      <c r="D7" s="430">
        <v>126</v>
      </c>
      <c r="E7" s="430">
        <v>126</v>
      </c>
      <c r="F7" s="430">
        <v>126</v>
      </c>
      <c r="G7" s="430">
        <v>126</v>
      </c>
      <c r="H7" s="430">
        <v>126</v>
      </c>
      <c r="I7" s="430">
        <v>126</v>
      </c>
      <c r="J7" s="430">
        <v>126</v>
      </c>
      <c r="K7" s="430">
        <v>126</v>
      </c>
      <c r="L7" s="430">
        <v>127</v>
      </c>
      <c r="M7" s="430">
        <v>127</v>
      </c>
      <c r="N7" s="430">
        <v>126</v>
      </c>
      <c r="O7" s="431">
        <f t="shared" si="0"/>
        <v>1514</v>
      </c>
    </row>
    <row r="8" spans="1:15" s="432" customFormat="1" ht="13.5" customHeight="1">
      <c r="A8" s="428" t="s">
        <v>9</v>
      </c>
      <c r="B8" s="429" t="s">
        <v>78</v>
      </c>
      <c r="C8" s="430"/>
      <c r="D8" s="430"/>
      <c r="E8" s="430"/>
      <c r="F8" s="430"/>
      <c r="G8" s="430"/>
      <c r="H8" s="430"/>
      <c r="I8" s="430">
        <v>800</v>
      </c>
      <c r="J8" s="430"/>
      <c r="K8" s="430"/>
      <c r="L8" s="430"/>
      <c r="M8" s="430"/>
      <c r="N8" s="430"/>
      <c r="O8" s="431">
        <f t="shared" si="0"/>
        <v>800</v>
      </c>
    </row>
    <row r="9" spans="1:15" s="432" customFormat="1" ht="13.5" customHeight="1">
      <c r="A9" s="428" t="s">
        <v>10</v>
      </c>
      <c r="B9" s="429" t="s">
        <v>148</v>
      </c>
      <c r="C9" s="430"/>
      <c r="D9" s="430">
        <v>454</v>
      </c>
      <c r="E9" s="430"/>
      <c r="F9" s="430"/>
      <c r="G9" s="430"/>
      <c r="H9" s="430">
        <v>995</v>
      </c>
      <c r="I9" s="430">
        <v>2128</v>
      </c>
      <c r="J9" s="430"/>
      <c r="K9" s="430"/>
      <c r="L9" s="430"/>
      <c r="M9" s="430"/>
      <c r="N9" s="430"/>
      <c r="O9" s="431">
        <f t="shared" si="0"/>
        <v>3577</v>
      </c>
    </row>
    <row r="10" spans="1:15" s="432" customFormat="1" ht="13.5" customHeight="1">
      <c r="A10" s="428" t="s">
        <v>11</v>
      </c>
      <c r="B10" s="429" t="s">
        <v>168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>
        <v>5</v>
      </c>
      <c r="O10" s="431">
        <f t="shared" si="0"/>
        <v>5</v>
      </c>
    </row>
    <row r="11" spans="1:15" s="432" customFormat="1" ht="13.5" customHeight="1">
      <c r="A11" s="428" t="s">
        <v>12</v>
      </c>
      <c r="B11" s="429" t="s">
        <v>257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1">
        <f t="shared" si="0"/>
        <v>0</v>
      </c>
    </row>
    <row r="12" spans="1:15" s="432" customFormat="1" ht="13.5" customHeight="1" thickBot="1">
      <c r="A12" s="424" t="s">
        <v>13</v>
      </c>
      <c r="B12" s="436" t="s">
        <v>171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8">
        <f t="shared" si="0"/>
        <v>0</v>
      </c>
    </row>
    <row r="13" spans="1:15" s="423" customFormat="1" ht="15.75" customHeight="1" thickBot="1">
      <c r="A13" s="422" t="s">
        <v>14</v>
      </c>
      <c r="B13" s="195" t="s">
        <v>224</v>
      </c>
      <c r="C13" s="439">
        <f>SUM(C3:C12)</f>
        <v>8439</v>
      </c>
      <c r="D13" s="439">
        <f aca="true" t="shared" si="1" ref="D13:N13">SUM(D3:D12)</f>
        <v>1878</v>
      </c>
      <c r="E13" s="439">
        <f t="shared" si="1"/>
        <v>2231</v>
      </c>
      <c r="F13" s="439">
        <f t="shared" si="1"/>
        <v>1424</v>
      </c>
      <c r="G13" s="439">
        <f t="shared" si="1"/>
        <v>1425</v>
      </c>
      <c r="H13" s="439">
        <f t="shared" si="1"/>
        <v>2470</v>
      </c>
      <c r="I13" s="439">
        <f t="shared" si="1"/>
        <v>7853</v>
      </c>
      <c r="J13" s="439">
        <f t="shared" si="1"/>
        <v>1475</v>
      </c>
      <c r="K13" s="439">
        <f t="shared" si="1"/>
        <v>2183</v>
      </c>
      <c r="L13" s="439">
        <f t="shared" si="1"/>
        <v>1476</v>
      </c>
      <c r="M13" s="439">
        <f t="shared" si="1"/>
        <v>1476</v>
      </c>
      <c r="N13" s="439">
        <f t="shared" si="1"/>
        <v>1481</v>
      </c>
      <c r="O13" s="440">
        <f>SUM(C13:N13)</f>
        <v>33811</v>
      </c>
    </row>
    <row r="14" spans="1:15" s="423" customFormat="1" ht="15" customHeight="1" thickBot="1">
      <c r="A14" s="422" t="s">
        <v>15</v>
      </c>
      <c r="B14" s="839" t="s">
        <v>69</v>
      </c>
      <c r="C14" s="840"/>
      <c r="D14" s="840"/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1"/>
    </row>
    <row r="15" spans="1:15" s="432" customFormat="1" ht="13.5" customHeight="1">
      <c r="A15" s="441" t="s">
        <v>16</v>
      </c>
      <c r="B15" s="433" t="s">
        <v>89</v>
      </c>
      <c r="C15" s="434">
        <v>271</v>
      </c>
      <c r="D15" s="434">
        <v>271</v>
      </c>
      <c r="E15" s="434">
        <v>273</v>
      </c>
      <c r="F15" s="434">
        <v>273</v>
      </c>
      <c r="G15" s="434">
        <v>271</v>
      </c>
      <c r="H15" s="434">
        <v>271</v>
      </c>
      <c r="I15" s="434">
        <v>271</v>
      </c>
      <c r="J15" s="434">
        <v>271</v>
      </c>
      <c r="K15" s="434">
        <v>271</v>
      </c>
      <c r="L15" s="434">
        <v>271</v>
      </c>
      <c r="M15" s="434">
        <v>271</v>
      </c>
      <c r="N15" s="434">
        <v>271</v>
      </c>
      <c r="O15" s="435">
        <f t="shared" si="0"/>
        <v>3256</v>
      </c>
    </row>
    <row r="16" spans="1:15" s="432" customFormat="1" ht="13.5" customHeight="1">
      <c r="A16" s="428" t="s">
        <v>17</v>
      </c>
      <c r="B16" s="429" t="s">
        <v>130</v>
      </c>
      <c r="C16" s="430">
        <v>70</v>
      </c>
      <c r="D16" s="430">
        <v>70</v>
      </c>
      <c r="E16" s="430">
        <v>71</v>
      </c>
      <c r="F16" s="430">
        <v>71</v>
      </c>
      <c r="G16" s="430">
        <v>70</v>
      </c>
      <c r="H16" s="430">
        <v>70</v>
      </c>
      <c r="I16" s="430">
        <v>70</v>
      </c>
      <c r="J16" s="430">
        <v>70</v>
      </c>
      <c r="K16" s="430">
        <v>70</v>
      </c>
      <c r="L16" s="430">
        <v>70</v>
      </c>
      <c r="M16" s="430">
        <v>70</v>
      </c>
      <c r="N16" s="430">
        <v>70</v>
      </c>
      <c r="O16" s="431">
        <f t="shared" si="0"/>
        <v>842</v>
      </c>
    </row>
    <row r="17" spans="1:15" s="432" customFormat="1" ht="13.5" customHeight="1">
      <c r="A17" s="428" t="s">
        <v>18</v>
      </c>
      <c r="B17" s="429" t="s">
        <v>71</v>
      </c>
      <c r="C17" s="430">
        <v>438</v>
      </c>
      <c r="D17" s="430">
        <v>438</v>
      </c>
      <c r="E17" s="430">
        <v>438</v>
      </c>
      <c r="F17" s="430">
        <v>438</v>
      </c>
      <c r="G17" s="430">
        <v>438</v>
      </c>
      <c r="H17" s="430">
        <v>438</v>
      </c>
      <c r="I17" s="430">
        <v>438</v>
      </c>
      <c r="J17" s="430">
        <v>439</v>
      </c>
      <c r="K17" s="430">
        <v>438</v>
      </c>
      <c r="L17" s="430">
        <v>440</v>
      </c>
      <c r="M17" s="430">
        <v>440</v>
      </c>
      <c r="N17" s="430">
        <v>438</v>
      </c>
      <c r="O17" s="431">
        <f t="shared" si="0"/>
        <v>5261</v>
      </c>
    </row>
    <row r="18" spans="1:15" s="432" customFormat="1" ht="13.5" customHeight="1">
      <c r="A18" s="428" t="s">
        <v>19</v>
      </c>
      <c r="B18" s="429" t="s">
        <v>182</v>
      </c>
      <c r="C18" s="430"/>
      <c r="D18" s="430"/>
      <c r="E18" s="430"/>
      <c r="F18" s="430"/>
      <c r="G18" s="430"/>
      <c r="H18" s="430">
        <v>592</v>
      </c>
      <c r="I18" s="430">
        <v>2040</v>
      </c>
      <c r="J18" s="430"/>
      <c r="K18" s="430"/>
      <c r="L18" s="430"/>
      <c r="M18" s="430"/>
      <c r="N18" s="430">
        <v>1820</v>
      </c>
      <c r="O18" s="431">
        <f t="shared" si="0"/>
        <v>4452</v>
      </c>
    </row>
    <row r="19" spans="1:15" s="432" customFormat="1" ht="13.5" customHeight="1">
      <c r="A19" s="428" t="s">
        <v>20</v>
      </c>
      <c r="B19" s="429" t="s">
        <v>258</v>
      </c>
      <c r="C19" s="430">
        <v>282</v>
      </c>
      <c r="D19" s="430">
        <v>282</v>
      </c>
      <c r="E19" s="430">
        <v>282</v>
      </c>
      <c r="F19" s="430">
        <v>282</v>
      </c>
      <c r="G19" s="430">
        <v>282</v>
      </c>
      <c r="H19" s="430">
        <v>282</v>
      </c>
      <c r="I19" s="430">
        <v>282</v>
      </c>
      <c r="J19" s="430">
        <v>282</v>
      </c>
      <c r="K19" s="430">
        <v>500</v>
      </c>
      <c r="L19" s="430">
        <v>282</v>
      </c>
      <c r="M19" s="430">
        <v>568</v>
      </c>
      <c r="N19" s="430">
        <v>282</v>
      </c>
      <c r="O19" s="431">
        <f t="shared" si="0"/>
        <v>3888</v>
      </c>
    </row>
    <row r="20" spans="1:15" s="432" customFormat="1" ht="13.5" customHeight="1">
      <c r="A20" s="428" t="s">
        <v>21</v>
      </c>
      <c r="B20" s="429" t="s">
        <v>264</v>
      </c>
      <c r="C20" s="430">
        <v>777</v>
      </c>
      <c r="D20" s="430">
        <v>777</v>
      </c>
      <c r="E20" s="430">
        <v>777</v>
      </c>
      <c r="F20" s="430">
        <v>777</v>
      </c>
      <c r="G20" s="430">
        <v>777</v>
      </c>
      <c r="H20" s="430">
        <v>777</v>
      </c>
      <c r="I20" s="430">
        <v>777</v>
      </c>
      <c r="J20" s="430">
        <v>777</v>
      </c>
      <c r="K20" s="430">
        <v>777</v>
      </c>
      <c r="L20" s="430">
        <v>777</v>
      </c>
      <c r="M20" s="430">
        <v>777</v>
      </c>
      <c r="N20" s="430">
        <v>776</v>
      </c>
      <c r="O20" s="431">
        <f t="shared" si="0"/>
        <v>9323</v>
      </c>
    </row>
    <row r="21" spans="1:15" s="432" customFormat="1" ht="13.5" customHeight="1">
      <c r="A21" s="428" t="s">
        <v>22</v>
      </c>
      <c r="B21" s="429" t="s">
        <v>37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1">
        <f t="shared" si="0"/>
        <v>0</v>
      </c>
    </row>
    <row r="22" spans="1:15" s="432" customFormat="1" ht="13.5" customHeight="1">
      <c r="A22" s="428" t="s">
        <v>23</v>
      </c>
      <c r="B22" s="429" t="s">
        <v>38</v>
      </c>
      <c r="C22" s="430"/>
      <c r="D22" s="430"/>
      <c r="E22" s="430"/>
      <c r="F22" s="430"/>
      <c r="G22" s="430"/>
      <c r="H22" s="430"/>
      <c r="I22" s="430">
        <v>4490</v>
      </c>
      <c r="J22" s="430"/>
      <c r="K22" s="430"/>
      <c r="L22" s="430"/>
      <c r="M22" s="430"/>
      <c r="N22" s="430">
        <v>1820</v>
      </c>
      <c r="O22" s="431">
        <f t="shared" si="0"/>
        <v>6310</v>
      </c>
    </row>
    <row r="23" spans="1:15" s="432" customFormat="1" ht="13.5" customHeight="1">
      <c r="A23" s="428" t="s">
        <v>24</v>
      </c>
      <c r="B23" s="429" t="s">
        <v>170</v>
      </c>
      <c r="C23" s="430">
        <v>9</v>
      </c>
      <c r="D23" s="430">
        <v>9</v>
      </c>
      <c r="E23" s="430">
        <v>9</v>
      </c>
      <c r="F23" s="430">
        <v>9</v>
      </c>
      <c r="G23" s="430">
        <v>9</v>
      </c>
      <c r="H23" s="430">
        <v>9</v>
      </c>
      <c r="I23" s="430">
        <v>9</v>
      </c>
      <c r="J23" s="430">
        <v>9</v>
      </c>
      <c r="K23" s="430">
        <v>9</v>
      </c>
      <c r="L23" s="430">
        <v>9</v>
      </c>
      <c r="M23" s="430">
        <v>9</v>
      </c>
      <c r="N23" s="430">
        <v>9</v>
      </c>
      <c r="O23" s="431">
        <f t="shared" si="0"/>
        <v>108</v>
      </c>
    </row>
    <row r="24" spans="1:15" s="432" customFormat="1" ht="13.5" customHeight="1">
      <c r="A24" s="428" t="s">
        <v>25</v>
      </c>
      <c r="B24" s="429" t="s">
        <v>151</v>
      </c>
      <c r="C24" s="430">
        <v>31</v>
      </c>
      <c r="D24" s="430">
        <v>31</v>
      </c>
      <c r="E24" s="430">
        <v>31</v>
      </c>
      <c r="F24" s="430">
        <v>31</v>
      </c>
      <c r="G24" s="430">
        <v>31</v>
      </c>
      <c r="H24" s="430">
        <v>31</v>
      </c>
      <c r="I24" s="430">
        <v>31</v>
      </c>
      <c r="J24" s="430">
        <v>31</v>
      </c>
      <c r="K24" s="430">
        <v>31</v>
      </c>
      <c r="L24" s="430">
        <v>31</v>
      </c>
      <c r="M24" s="430">
        <v>31</v>
      </c>
      <c r="N24" s="430">
        <v>30</v>
      </c>
      <c r="O24" s="431">
        <f t="shared" si="0"/>
        <v>371</v>
      </c>
    </row>
    <row r="25" spans="1:15" s="432" customFormat="1" ht="13.5" customHeight="1" thickBot="1">
      <c r="A25" s="428" t="s">
        <v>26</v>
      </c>
      <c r="B25" s="429" t="s">
        <v>76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1">
        <f t="shared" si="0"/>
        <v>0</v>
      </c>
    </row>
    <row r="26" spans="1:15" s="423" customFormat="1" ht="15.75" customHeight="1" thickBot="1">
      <c r="A26" s="442" t="s">
        <v>27</v>
      </c>
      <c r="B26" s="195" t="s">
        <v>225</v>
      </c>
      <c r="C26" s="439">
        <f aca="true" t="shared" si="2" ref="C26:N26">SUM(C15:C25)</f>
        <v>1878</v>
      </c>
      <c r="D26" s="439">
        <f t="shared" si="2"/>
        <v>1878</v>
      </c>
      <c r="E26" s="439">
        <f t="shared" si="2"/>
        <v>1881</v>
      </c>
      <c r="F26" s="439">
        <f t="shared" si="2"/>
        <v>1881</v>
      </c>
      <c r="G26" s="439">
        <f t="shared" si="2"/>
        <v>1878</v>
      </c>
      <c r="H26" s="439">
        <f t="shared" si="2"/>
        <v>2470</v>
      </c>
      <c r="I26" s="439">
        <f t="shared" si="2"/>
        <v>8408</v>
      </c>
      <c r="J26" s="439">
        <f t="shared" si="2"/>
        <v>1879</v>
      </c>
      <c r="K26" s="439">
        <f t="shared" si="2"/>
        <v>2096</v>
      </c>
      <c r="L26" s="439">
        <f t="shared" si="2"/>
        <v>1880</v>
      </c>
      <c r="M26" s="439">
        <f t="shared" si="2"/>
        <v>2166</v>
      </c>
      <c r="N26" s="439">
        <f t="shared" si="2"/>
        <v>5516</v>
      </c>
      <c r="O26" s="440">
        <f t="shared" si="0"/>
        <v>33811</v>
      </c>
    </row>
    <row r="27" spans="1:15" ht="16.5" thickBot="1">
      <c r="A27" s="443" t="s">
        <v>28</v>
      </c>
      <c r="B27" s="196" t="s">
        <v>227</v>
      </c>
      <c r="C27" s="444">
        <f aca="true" t="shared" si="3" ref="C27:O27">C13-C26</f>
        <v>6561</v>
      </c>
      <c r="D27" s="444">
        <f t="shared" si="3"/>
        <v>0</v>
      </c>
      <c r="E27" s="444">
        <f t="shared" si="3"/>
        <v>350</v>
      </c>
      <c r="F27" s="444">
        <f t="shared" si="3"/>
        <v>-457</v>
      </c>
      <c r="G27" s="444">
        <f t="shared" si="3"/>
        <v>-453</v>
      </c>
      <c r="H27" s="444">
        <f t="shared" si="3"/>
        <v>0</v>
      </c>
      <c r="I27" s="444">
        <f t="shared" si="3"/>
        <v>-555</v>
      </c>
      <c r="J27" s="444">
        <f t="shared" si="3"/>
        <v>-404</v>
      </c>
      <c r="K27" s="444">
        <f t="shared" si="3"/>
        <v>87</v>
      </c>
      <c r="L27" s="444">
        <f t="shared" si="3"/>
        <v>-404</v>
      </c>
      <c r="M27" s="444">
        <f t="shared" si="3"/>
        <v>-690</v>
      </c>
      <c r="N27" s="444">
        <f t="shared" si="3"/>
        <v>-4035</v>
      </c>
      <c r="O27" s="445">
        <f t="shared" si="3"/>
        <v>0</v>
      </c>
    </row>
    <row r="28" ht="15.75">
      <c r="A28" s="447"/>
    </row>
    <row r="29" spans="2:4" ht="15.75">
      <c r="B29" s="448" t="s">
        <v>573</v>
      </c>
      <c r="C29" s="449"/>
      <c r="D29" s="449"/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2011. évre&amp;R&amp;"Times New Roman CE,Félkövér dőlt"&amp;11 14/a. sz. melléklet&amp;"Times New Roman CE,Normál"&amp;10
&amp;"Times New Roman CE,Félkövér dőlt"Ezer forintban !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T24" sqref="T24"/>
    </sheetView>
  </sheetViews>
  <sheetFormatPr defaultColWidth="9.00390625" defaultRowHeight="12.75"/>
  <cols>
    <col min="1" max="1" width="5.125" style="421" customWidth="1"/>
    <col min="2" max="2" width="27.125" style="446" customWidth="1"/>
    <col min="3" max="4" width="9.00390625" style="446" customWidth="1"/>
    <col min="5" max="5" width="9.50390625" style="446" customWidth="1"/>
    <col min="6" max="6" width="8.875" style="446" customWidth="1"/>
    <col min="7" max="7" width="8.625" style="446" customWidth="1"/>
    <col min="8" max="8" width="8.875" style="446" customWidth="1"/>
    <col min="9" max="9" width="8.125" style="446" customWidth="1"/>
    <col min="10" max="14" width="9.50390625" style="446" customWidth="1"/>
    <col min="15" max="15" width="12.625" style="421" customWidth="1"/>
    <col min="16" max="16384" width="9.375" style="446" customWidth="1"/>
  </cols>
  <sheetData>
    <row r="1" spans="1:15" s="421" customFormat="1" ht="25.5" customHeight="1" thickBot="1">
      <c r="A1" s="418" t="s">
        <v>1</v>
      </c>
      <c r="B1" s="419" t="s">
        <v>87</v>
      </c>
      <c r="C1" s="419" t="s">
        <v>118</v>
      </c>
      <c r="D1" s="419" t="s">
        <v>119</v>
      </c>
      <c r="E1" s="419" t="s">
        <v>120</v>
      </c>
      <c r="F1" s="419" t="s">
        <v>121</v>
      </c>
      <c r="G1" s="419" t="s">
        <v>122</v>
      </c>
      <c r="H1" s="419" t="s">
        <v>123</v>
      </c>
      <c r="I1" s="419" t="s">
        <v>124</v>
      </c>
      <c r="J1" s="419" t="s">
        <v>125</v>
      </c>
      <c r="K1" s="419" t="s">
        <v>126</v>
      </c>
      <c r="L1" s="419" t="s">
        <v>127</v>
      </c>
      <c r="M1" s="419" t="s">
        <v>128</v>
      </c>
      <c r="N1" s="419" t="s">
        <v>129</v>
      </c>
      <c r="O1" s="420" t="s">
        <v>44</v>
      </c>
    </row>
    <row r="2" spans="1:15" s="423" customFormat="1" ht="15" customHeight="1" thickBot="1">
      <c r="A2" s="422" t="s">
        <v>3</v>
      </c>
      <c r="B2" s="839" t="s">
        <v>55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1"/>
    </row>
    <row r="3" spans="1:15" s="423" customFormat="1" ht="15" customHeight="1">
      <c r="A3" s="424" t="s">
        <v>4</v>
      </c>
      <c r="B3" s="425" t="s">
        <v>226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7">
        <f aca="true" t="shared" si="0" ref="O3:O13">SUM(C3:N3)</f>
        <v>0</v>
      </c>
    </row>
    <row r="4" spans="1:15" s="432" customFormat="1" ht="13.5" customHeight="1">
      <c r="A4" s="428" t="s">
        <v>5</v>
      </c>
      <c r="B4" s="429" t="s">
        <v>165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1">
        <f t="shared" si="0"/>
        <v>0</v>
      </c>
    </row>
    <row r="5" spans="1:15" s="432" customFormat="1" ht="13.5" customHeight="1">
      <c r="A5" s="428" t="s">
        <v>6</v>
      </c>
      <c r="B5" s="433" t="s">
        <v>166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5">
        <f t="shared" si="0"/>
        <v>0</v>
      </c>
    </row>
    <row r="6" spans="1:15" s="432" customFormat="1" ht="13.5" customHeight="1">
      <c r="A6" s="428" t="s">
        <v>7</v>
      </c>
      <c r="B6" s="429" t="s">
        <v>167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1">
        <f t="shared" si="0"/>
        <v>0</v>
      </c>
    </row>
    <row r="7" spans="1:15" s="432" customFormat="1" ht="13.5" customHeight="1">
      <c r="A7" s="428" t="s">
        <v>8</v>
      </c>
      <c r="B7" s="429" t="s">
        <v>244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1">
        <f t="shared" si="0"/>
        <v>0</v>
      </c>
    </row>
    <row r="8" spans="1:15" s="432" customFormat="1" ht="13.5" customHeight="1">
      <c r="A8" s="428" t="s">
        <v>9</v>
      </c>
      <c r="B8" s="429" t="s">
        <v>78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1">
        <f t="shared" si="0"/>
        <v>0</v>
      </c>
    </row>
    <row r="9" spans="1:15" s="432" customFormat="1" ht="13.5" customHeight="1">
      <c r="A9" s="428" t="s">
        <v>10</v>
      </c>
      <c r="B9" s="429" t="s">
        <v>148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1">
        <f t="shared" si="0"/>
        <v>0</v>
      </c>
    </row>
    <row r="10" spans="1:15" s="432" customFormat="1" ht="13.5" customHeight="1">
      <c r="A10" s="428" t="s">
        <v>11</v>
      </c>
      <c r="B10" s="429" t="s">
        <v>168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1">
        <f t="shared" si="0"/>
        <v>0</v>
      </c>
    </row>
    <row r="11" spans="1:15" s="432" customFormat="1" ht="13.5" customHeight="1">
      <c r="A11" s="428" t="s">
        <v>12</v>
      </c>
      <c r="B11" s="429" t="s">
        <v>257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1">
        <f t="shared" si="0"/>
        <v>0</v>
      </c>
    </row>
    <row r="12" spans="1:15" s="432" customFormat="1" ht="13.5" customHeight="1" thickBot="1">
      <c r="A12" s="424" t="s">
        <v>13</v>
      </c>
      <c r="B12" s="436" t="s">
        <v>171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8">
        <f t="shared" si="0"/>
        <v>0</v>
      </c>
    </row>
    <row r="13" spans="1:15" s="423" customFormat="1" ht="15.75" customHeight="1" thickBot="1">
      <c r="A13" s="422" t="s">
        <v>14</v>
      </c>
      <c r="B13" s="195" t="s">
        <v>224</v>
      </c>
      <c r="C13" s="439">
        <f aca="true" t="shared" si="1" ref="C13:N13">SUM(C3:C12)</f>
        <v>0</v>
      </c>
      <c r="D13" s="439">
        <f t="shared" si="1"/>
        <v>0</v>
      </c>
      <c r="E13" s="439">
        <f t="shared" si="1"/>
        <v>0</v>
      </c>
      <c r="F13" s="439">
        <f t="shared" si="1"/>
        <v>0</v>
      </c>
      <c r="G13" s="439">
        <f t="shared" si="1"/>
        <v>0</v>
      </c>
      <c r="H13" s="439">
        <f t="shared" si="1"/>
        <v>0</v>
      </c>
      <c r="I13" s="439">
        <f t="shared" si="1"/>
        <v>0</v>
      </c>
      <c r="J13" s="439">
        <f t="shared" si="1"/>
        <v>0</v>
      </c>
      <c r="K13" s="439">
        <f t="shared" si="1"/>
        <v>0</v>
      </c>
      <c r="L13" s="439">
        <f t="shared" si="1"/>
        <v>0</v>
      </c>
      <c r="M13" s="439">
        <f t="shared" si="1"/>
        <v>0</v>
      </c>
      <c r="N13" s="439">
        <f t="shared" si="1"/>
        <v>0</v>
      </c>
      <c r="O13" s="440">
        <f t="shared" si="0"/>
        <v>0</v>
      </c>
    </row>
    <row r="14" spans="1:15" s="423" customFormat="1" ht="15" customHeight="1" thickBot="1">
      <c r="A14" s="422" t="s">
        <v>15</v>
      </c>
      <c r="B14" s="839" t="s">
        <v>69</v>
      </c>
      <c r="C14" s="840"/>
      <c r="D14" s="840"/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1"/>
    </row>
    <row r="15" spans="1:15" s="432" customFormat="1" ht="13.5" customHeight="1">
      <c r="A15" s="441" t="s">
        <v>16</v>
      </c>
      <c r="B15" s="433" t="s">
        <v>89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5">
        <f aca="true" t="shared" si="2" ref="O15:O26">SUM(C15:N15)</f>
        <v>0</v>
      </c>
    </row>
    <row r="16" spans="1:15" s="432" customFormat="1" ht="13.5" customHeight="1">
      <c r="A16" s="428" t="s">
        <v>17</v>
      </c>
      <c r="B16" s="429" t="s">
        <v>130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1">
        <f t="shared" si="2"/>
        <v>0</v>
      </c>
    </row>
    <row r="17" spans="1:15" s="432" customFormat="1" ht="13.5" customHeight="1">
      <c r="A17" s="428" t="s">
        <v>18</v>
      </c>
      <c r="B17" s="429" t="s">
        <v>71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1">
        <f t="shared" si="2"/>
        <v>0</v>
      </c>
    </row>
    <row r="18" spans="1:15" s="432" customFormat="1" ht="13.5" customHeight="1">
      <c r="A18" s="428" t="s">
        <v>19</v>
      </c>
      <c r="B18" s="429" t="s">
        <v>182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1">
        <f t="shared" si="2"/>
        <v>0</v>
      </c>
    </row>
    <row r="19" spans="1:15" s="432" customFormat="1" ht="13.5" customHeight="1">
      <c r="A19" s="428" t="s">
        <v>20</v>
      </c>
      <c r="B19" s="429" t="s">
        <v>169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1">
        <f t="shared" si="2"/>
        <v>0</v>
      </c>
    </row>
    <row r="20" spans="1:15" s="432" customFormat="1" ht="13.5" customHeight="1">
      <c r="A20" s="428" t="s">
        <v>21</v>
      </c>
      <c r="B20" s="429" t="s">
        <v>264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1">
        <f t="shared" si="2"/>
        <v>0</v>
      </c>
    </row>
    <row r="21" spans="1:15" s="432" customFormat="1" ht="13.5" customHeight="1">
      <c r="A21" s="428" t="s">
        <v>22</v>
      </c>
      <c r="B21" s="429" t="s">
        <v>37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1">
        <f t="shared" si="2"/>
        <v>0</v>
      </c>
    </row>
    <row r="22" spans="1:15" s="432" customFormat="1" ht="13.5" customHeight="1">
      <c r="A22" s="428" t="s">
        <v>23</v>
      </c>
      <c r="B22" s="429" t="s">
        <v>38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1">
        <f t="shared" si="2"/>
        <v>0</v>
      </c>
    </row>
    <row r="23" spans="1:15" s="432" customFormat="1" ht="13.5" customHeight="1">
      <c r="A23" s="428" t="s">
        <v>24</v>
      </c>
      <c r="B23" s="429" t="s">
        <v>170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1">
        <f t="shared" si="2"/>
        <v>0</v>
      </c>
    </row>
    <row r="24" spans="1:15" s="432" customFormat="1" ht="13.5" customHeight="1">
      <c r="A24" s="428" t="s">
        <v>25</v>
      </c>
      <c r="B24" s="429" t="s">
        <v>151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1">
        <f t="shared" si="2"/>
        <v>0</v>
      </c>
    </row>
    <row r="25" spans="1:15" s="432" customFormat="1" ht="13.5" customHeight="1" thickBot="1">
      <c r="A25" s="428" t="s">
        <v>26</v>
      </c>
      <c r="B25" s="429" t="s">
        <v>76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1">
        <f t="shared" si="2"/>
        <v>0</v>
      </c>
    </row>
    <row r="26" spans="1:15" s="423" customFormat="1" ht="15.75" customHeight="1" thickBot="1">
      <c r="A26" s="442" t="s">
        <v>27</v>
      </c>
      <c r="B26" s="195" t="s">
        <v>225</v>
      </c>
      <c r="C26" s="439">
        <f aca="true" t="shared" si="3" ref="C26:N26">SUM(C15:C25)</f>
        <v>0</v>
      </c>
      <c r="D26" s="439">
        <f t="shared" si="3"/>
        <v>0</v>
      </c>
      <c r="E26" s="439">
        <f t="shared" si="3"/>
        <v>0</v>
      </c>
      <c r="F26" s="439">
        <f t="shared" si="3"/>
        <v>0</v>
      </c>
      <c r="G26" s="439">
        <f t="shared" si="3"/>
        <v>0</v>
      </c>
      <c r="H26" s="439">
        <f t="shared" si="3"/>
        <v>0</v>
      </c>
      <c r="I26" s="439">
        <f t="shared" si="3"/>
        <v>0</v>
      </c>
      <c r="J26" s="439">
        <f t="shared" si="3"/>
        <v>0</v>
      </c>
      <c r="K26" s="439">
        <f t="shared" si="3"/>
        <v>0</v>
      </c>
      <c r="L26" s="439">
        <f t="shared" si="3"/>
        <v>0</v>
      </c>
      <c r="M26" s="439">
        <f t="shared" si="3"/>
        <v>0</v>
      </c>
      <c r="N26" s="439">
        <f t="shared" si="3"/>
        <v>0</v>
      </c>
      <c r="O26" s="440">
        <f t="shared" si="2"/>
        <v>0</v>
      </c>
    </row>
    <row r="27" spans="1:15" ht="16.5" thickBot="1">
      <c r="A27" s="443" t="s">
        <v>28</v>
      </c>
      <c r="B27" s="196" t="s">
        <v>227</v>
      </c>
      <c r="C27" s="444">
        <f aca="true" t="shared" si="4" ref="C27:O27">C13-C26</f>
        <v>0</v>
      </c>
      <c r="D27" s="444">
        <f t="shared" si="4"/>
        <v>0</v>
      </c>
      <c r="E27" s="444">
        <f t="shared" si="4"/>
        <v>0</v>
      </c>
      <c r="F27" s="444">
        <f t="shared" si="4"/>
        <v>0</v>
      </c>
      <c r="G27" s="444">
        <f t="shared" si="4"/>
        <v>0</v>
      </c>
      <c r="H27" s="444">
        <f t="shared" si="4"/>
        <v>0</v>
      </c>
      <c r="I27" s="444">
        <f t="shared" si="4"/>
        <v>0</v>
      </c>
      <c r="J27" s="444">
        <f t="shared" si="4"/>
        <v>0</v>
      </c>
      <c r="K27" s="444">
        <f t="shared" si="4"/>
        <v>0</v>
      </c>
      <c r="L27" s="444">
        <f t="shared" si="4"/>
        <v>0</v>
      </c>
      <c r="M27" s="444">
        <f t="shared" si="4"/>
        <v>0</v>
      </c>
      <c r="N27" s="444">
        <f t="shared" si="4"/>
        <v>0</v>
      </c>
      <c r="O27" s="445">
        <f t="shared" si="4"/>
        <v>0</v>
      </c>
    </row>
    <row r="28" ht="15.75">
      <c r="A28" s="447"/>
    </row>
    <row r="29" ht="15.75">
      <c r="B29" s="449" t="s">
        <v>229</v>
      </c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(teljesített adatok alapján)  
2011. évi&amp;R&amp;"Times New Roman CE,Félkövér dőlt"&amp;11 14/b. sz. melléklet&amp;"Times New Roman CE,Normál"&amp;10
&amp;"Times New Roman CE,Félkövér dőlt"Ezer forintban !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U15" sqref="U15"/>
    </sheetView>
  </sheetViews>
  <sheetFormatPr defaultColWidth="9.00390625" defaultRowHeight="12.75"/>
  <cols>
    <col min="1" max="1" width="5.875" style="421" customWidth="1"/>
    <col min="2" max="2" width="27.875" style="446" customWidth="1"/>
    <col min="3" max="4" width="9.00390625" style="446" customWidth="1"/>
    <col min="5" max="5" width="9.50390625" style="446" customWidth="1"/>
    <col min="6" max="6" width="8.875" style="446" customWidth="1"/>
    <col min="7" max="7" width="8.625" style="446" customWidth="1"/>
    <col min="8" max="8" width="8.875" style="446" customWidth="1"/>
    <col min="9" max="9" width="8.125" style="446" customWidth="1"/>
    <col min="10" max="14" width="9.50390625" style="446" customWidth="1"/>
    <col min="15" max="15" width="12.625" style="421" customWidth="1"/>
    <col min="16" max="16384" width="9.375" style="446" customWidth="1"/>
  </cols>
  <sheetData>
    <row r="1" spans="1:15" s="421" customFormat="1" ht="25.5" customHeight="1" thickBot="1">
      <c r="A1" s="418" t="s">
        <v>1</v>
      </c>
      <c r="B1" s="419" t="s">
        <v>87</v>
      </c>
      <c r="C1" s="419" t="s">
        <v>118</v>
      </c>
      <c r="D1" s="419" t="s">
        <v>119</v>
      </c>
      <c r="E1" s="419" t="s">
        <v>120</v>
      </c>
      <c r="F1" s="419" t="s">
        <v>121</v>
      </c>
      <c r="G1" s="419" t="s">
        <v>122</v>
      </c>
      <c r="H1" s="419" t="s">
        <v>123</v>
      </c>
      <c r="I1" s="419" t="s">
        <v>124</v>
      </c>
      <c r="J1" s="419" t="s">
        <v>125</v>
      </c>
      <c r="K1" s="419" t="s">
        <v>126</v>
      </c>
      <c r="L1" s="419" t="s">
        <v>127</v>
      </c>
      <c r="M1" s="419" t="s">
        <v>128</v>
      </c>
      <c r="N1" s="419" t="s">
        <v>129</v>
      </c>
      <c r="O1" s="420" t="s">
        <v>44</v>
      </c>
    </row>
    <row r="2" spans="1:15" s="423" customFormat="1" ht="15" customHeight="1" thickBot="1">
      <c r="A2" s="422" t="s">
        <v>3</v>
      </c>
      <c r="B2" s="197" t="s">
        <v>55</v>
      </c>
      <c r="C2" s="842" t="s">
        <v>228</v>
      </c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4"/>
    </row>
    <row r="3" spans="1:15" s="423" customFormat="1" ht="15" customHeight="1">
      <c r="A3" s="424" t="s">
        <v>4</v>
      </c>
      <c r="B3" s="425" t="s">
        <v>226</v>
      </c>
      <c r="C3" s="450">
        <f>'14.b. sz.mell '!C3-'14.a. sz.mell'!C3</f>
        <v>-7014</v>
      </c>
      <c r="D3" s="450">
        <f>'14.b. sz.mell '!D3-'14.a. sz.mell'!D3</f>
        <v>0</v>
      </c>
      <c r="E3" s="450">
        <f>'14.b. sz.mell '!E3-'14.a. sz.mell'!E3</f>
        <v>0</v>
      </c>
      <c r="F3" s="450">
        <f>'14.b. sz.mell '!F3-'14.a. sz.mell'!F3</f>
        <v>0</v>
      </c>
      <c r="G3" s="450">
        <f>'14.b. sz.mell '!G3-'14.a. sz.mell'!G3</f>
        <v>0</v>
      </c>
      <c r="H3" s="450">
        <f>'14.b. sz.mell '!H3-'14.a. sz.mell'!H3</f>
        <v>0</v>
      </c>
      <c r="I3" s="450">
        <f>'14.b. sz.mell '!I3-'14.a. sz.mell'!I3</f>
        <v>0</v>
      </c>
      <c r="J3" s="450">
        <f>'14.b. sz.mell '!J3-'14.a. sz.mell'!J3</f>
        <v>0</v>
      </c>
      <c r="K3" s="450">
        <f>'14.b. sz.mell '!K3-'14.a. sz.mell'!K3</f>
        <v>0</v>
      </c>
      <c r="L3" s="450">
        <f>'14.b. sz.mell '!L3-'14.a. sz.mell'!L3</f>
        <v>0</v>
      </c>
      <c r="M3" s="450">
        <f>'14.b. sz.mell '!M3-'14.a. sz.mell'!M3</f>
        <v>0</v>
      </c>
      <c r="N3" s="450">
        <f>'14.b. sz.mell '!N3-'14.a. sz.mell'!N3</f>
        <v>0</v>
      </c>
      <c r="O3" s="427">
        <f aca="true" t="shared" si="0" ref="O3:O13">SUM(C3:N3)</f>
        <v>-7014</v>
      </c>
    </row>
    <row r="4" spans="1:15" s="432" customFormat="1" ht="13.5" customHeight="1">
      <c r="A4" s="428" t="s">
        <v>5</v>
      </c>
      <c r="B4" s="451" t="s">
        <v>165</v>
      </c>
      <c r="C4" s="452">
        <f>'14.b. sz.mell '!C4-'14.a. sz.mell'!C4</f>
        <v>-694</v>
      </c>
      <c r="D4" s="452">
        <f>'14.b. sz.mell '!D4-'14.a. sz.mell'!D4</f>
        <v>-694</v>
      </c>
      <c r="E4" s="452">
        <f>'14.b. sz.mell '!E4-'14.a. sz.mell'!E4</f>
        <v>-1451</v>
      </c>
      <c r="F4" s="452">
        <f>'14.b. sz.mell '!F4-'14.a. sz.mell'!F4</f>
        <v>-694</v>
      </c>
      <c r="G4" s="452">
        <f>'14.b. sz.mell '!G4-'14.a. sz.mell'!G4</f>
        <v>-694</v>
      </c>
      <c r="H4" s="452">
        <f>'14.b. sz.mell '!H4-'14.a. sz.mell'!H4</f>
        <v>-694</v>
      </c>
      <c r="I4" s="452">
        <f>'14.b. sz.mell '!I4-'14.a. sz.mell'!I4</f>
        <v>-694</v>
      </c>
      <c r="J4" s="452">
        <f>'14.b. sz.mell '!J4-'14.a. sz.mell'!J4</f>
        <v>-694</v>
      </c>
      <c r="K4" s="452">
        <f>'14.b. sz.mell '!K4-'14.a. sz.mell'!K4</f>
        <v>-1452</v>
      </c>
      <c r="L4" s="452">
        <f>'14.b. sz.mell '!L4-'14.a. sz.mell'!L4</f>
        <v>-694</v>
      </c>
      <c r="M4" s="452">
        <f>'14.b. sz.mell '!M4-'14.a. sz.mell'!M4</f>
        <v>-694</v>
      </c>
      <c r="N4" s="452">
        <f>'14.b. sz.mell '!N4-'14.a. sz.mell'!N4</f>
        <v>-695</v>
      </c>
      <c r="O4" s="431">
        <f t="shared" si="0"/>
        <v>-9844</v>
      </c>
    </row>
    <row r="5" spans="1:15" s="432" customFormat="1" ht="13.5" customHeight="1">
      <c r="A5" s="428" t="s">
        <v>6</v>
      </c>
      <c r="B5" s="453" t="s">
        <v>166</v>
      </c>
      <c r="C5" s="452">
        <f>'14.b. sz.mell '!C5-'14.a. sz.mell'!C5</f>
        <v>-605</v>
      </c>
      <c r="D5" s="454">
        <f>'14.b. sz.mell '!D5-'14.a. sz.mell'!D5</f>
        <v>-604</v>
      </c>
      <c r="E5" s="454">
        <f>'14.b. sz.mell '!E5-'14.a. sz.mell'!E5</f>
        <v>-604</v>
      </c>
      <c r="F5" s="454">
        <f>'14.b. sz.mell '!F5-'14.a. sz.mell'!F5</f>
        <v>-604</v>
      </c>
      <c r="G5" s="454">
        <f>'14.b. sz.mell '!G5-'14.a. sz.mell'!G5</f>
        <v>-605</v>
      </c>
      <c r="H5" s="454">
        <f>'14.b. sz.mell '!H5-'14.a. sz.mell'!H5</f>
        <v>-605</v>
      </c>
      <c r="I5" s="454">
        <f>'14.b. sz.mell '!I5-'14.a. sz.mell'!I5</f>
        <v>-605</v>
      </c>
      <c r="J5" s="454">
        <f>'14.b. sz.mell '!J5-'14.a. sz.mell'!J5</f>
        <v>-605</v>
      </c>
      <c r="K5" s="454">
        <f>'14.b. sz.mell '!K5-'14.a. sz.mell'!K5</f>
        <v>-605</v>
      </c>
      <c r="L5" s="454">
        <f>'14.b. sz.mell '!L5-'14.a. sz.mell'!L5</f>
        <v>-605</v>
      </c>
      <c r="M5" s="454">
        <f>'14.b. sz.mell '!M5-'14.a. sz.mell'!M5</f>
        <v>-605</v>
      </c>
      <c r="N5" s="454">
        <f>'14.b. sz.mell '!N5-'14.a. sz.mell'!N5</f>
        <v>-605</v>
      </c>
      <c r="O5" s="435">
        <f t="shared" si="0"/>
        <v>-7257</v>
      </c>
    </row>
    <row r="6" spans="1:15" s="432" customFormat="1" ht="13.5" customHeight="1">
      <c r="A6" s="428" t="s">
        <v>7</v>
      </c>
      <c r="B6" s="451" t="s">
        <v>167</v>
      </c>
      <c r="C6" s="452">
        <f>'14.b. sz.mell '!C6-'14.a. sz.mell'!C6</f>
        <v>0</v>
      </c>
      <c r="D6" s="452">
        <f>'14.b. sz.mell '!D6-'14.a. sz.mell'!D6</f>
        <v>0</v>
      </c>
      <c r="E6" s="452">
        <f>'14.b. sz.mell '!E6-'14.a. sz.mell'!E6</f>
        <v>-50</v>
      </c>
      <c r="F6" s="452">
        <f>'14.b. sz.mell '!F6-'14.a. sz.mell'!F6</f>
        <v>0</v>
      </c>
      <c r="G6" s="452">
        <f>'14.b. sz.mell '!G6-'14.a. sz.mell'!G6</f>
        <v>0</v>
      </c>
      <c r="H6" s="452">
        <f>'14.b. sz.mell '!H6-'14.a. sz.mell'!H6</f>
        <v>-50</v>
      </c>
      <c r="I6" s="452">
        <f>'14.b. sz.mell '!I6-'14.a. sz.mell'!I6</f>
        <v>-3500</v>
      </c>
      <c r="J6" s="452">
        <f>'14.b. sz.mell '!J6-'14.a. sz.mell'!J6</f>
        <v>-50</v>
      </c>
      <c r="K6" s="452">
        <f>'14.b. sz.mell '!K6-'14.a. sz.mell'!K6</f>
        <v>0</v>
      </c>
      <c r="L6" s="452">
        <f>'14.b. sz.mell '!L6-'14.a. sz.mell'!L6</f>
        <v>-50</v>
      </c>
      <c r="M6" s="452">
        <f>'14.b. sz.mell '!M6-'14.a. sz.mell'!M6</f>
        <v>-50</v>
      </c>
      <c r="N6" s="452">
        <f>'14.b. sz.mell '!N6-'14.a. sz.mell'!N6</f>
        <v>-50</v>
      </c>
      <c r="O6" s="431">
        <f t="shared" si="0"/>
        <v>-3800</v>
      </c>
    </row>
    <row r="7" spans="1:15" s="432" customFormat="1" ht="13.5" customHeight="1">
      <c r="A7" s="428" t="s">
        <v>8</v>
      </c>
      <c r="B7" s="429" t="s">
        <v>244</v>
      </c>
      <c r="C7" s="452">
        <f>'14.b. sz.mell '!C7-'14.a. sz.mell'!C7</f>
        <v>-126</v>
      </c>
      <c r="D7" s="452">
        <f>'14.b. sz.mell '!D7-'14.a. sz.mell'!D7</f>
        <v>-126</v>
      </c>
      <c r="E7" s="452">
        <f>'14.b. sz.mell '!E7-'14.a. sz.mell'!E7</f>
        <v>-126</v>
      </c>
      <c r="F7" s="452">
        <f>'14.b. sz.mell '!F7-'14.a. sz.mell'!F7</f>
        <v>-126</v>
      </c>
      <c r="G7" s="452">
        <f>'14.b. sz.mell '!G7-'14.a. sz.mell'!G7</f>
        <v>-126</v>
      </c>
      <c r="H7" s="452">
        <f>'14.b. sz.mell '!H7-'14.a. sz.mell'!H7</f>
        <v>-126</v>
      </c>
      <c r="I7" s="452">
        <f>'14.b. sz.mell '!I7-'14.a. sz.mell'!I7</f>
        <v>-126</v>
      </c>
      <c r="J7" s="452">
        <f>'14.b. sz.mell '!J7-'14.a. sz.mell'!J7</f>
        <v>-126</v>
      </c>
      <c r="K7" s="452">
        <f>'14.b. sz.mell '!K7-'14.a. sz.mell'!K7</f>
        <v>-126</v>
      </c>
      <c r="L7" s="452">
        <f>'14.b. sz.mell '!L7-'14.a. sz.mell'!L7</f>
        <v>-127</v>
      </c>
      <c r="M7" s="452">
        <f>'14.b. sz.mell '!M7-'14.a. sz.mell'!M7</f>
        <v>-127</v>
      </c>
      <c r="N7" s="452">
        <f>'14.b. sz.mell '!N7-'14.a. sz.mell'!N7</f>
        <v>-126</v>
      </c>
      <c r="O7" s="431">
        <f>SUM(C7:N7)</f>
        <v>-1514</v>
      </c>
    </row>
    <row r="8" spans="1:15" s="432" customFormat="1" ht="13.5" customHeight="1">
      <c r="A8" s="428" t="s">
        <v>9</v>
      </c>
      <c r="B8" s="451" t="s">
        <v>78</v>
      </c>
      <c r="C8" s="452">
        <f>'14.b. sz.mell '!C8-'14.a. sz.mell'!C8</f>
        <v>0</v>
      </c>
      <c r="D8" s="452">
        <f>'14.b. sz.mell '!D8-'14.a. sz.mell'!D8</f>
        <v>0</v>
      </c>
      <c r="E8" s="452">
        <f>'14.b. sz.mell '!E8-'14.a. sz.mell'!E8</f>
        <v>0</v>
      </c>
      <c r="F8" s="452">
        <f>'14.b. sz.mell '!F8-'14.a. sz.mell'!F8</f>
        <v>0</v>
      </c>
      <c r="G8" s="452">
        <f>'14.b. sz.mell '!G8-'14.a. sz.mell'!G8</f>
        <v>0</v>
      </c>
      <c r="H8" s="452">
        <f>'14.b. sz.mell '!H8-'14.a. sz.mell'!H8</f>
        <v>0</v>
      </c>
      <c r="I8" s="452">
        <f>'14.b. sz.mell '!I8-'14.a. sz.mell'!I8</f>
        <v>-800</v>
      </c>
      <c r="J8" s="452">
        <f>'14.b. sz.mell '!J8-'14.a. sz.mell'!J8</f>
        <v>0</v>
      </c>
      <c r="K8" s="452">
        <f>'14.b. sz.mell '!K8-'14.a. sz.mell'!K8</f>
        <v>0</v>
      </c>
      <c r="L8" s="452">
        <f>'14.b. sz.mell '!L8-'14.a. sz.mell'!L8</f>
        <v>0</v>
      </c>
      <c r="M8" s="452">
        <f>'14.b. sz.mell '!M8-'14.a. sz.mell'!M8</f>
        <v>0</v>
      </c>
      <c r="N8" s="452">
        <f>'14.b. sz.mell '!N8-'14.a. sz.mell'!N8</f>
        <v>0</v>
      </c>
      <c r="O8" s="431">
        <f t="shared" si="0"/>
        <v>-800</v>
      </c>
    </row>
    <row r="9" spans="1:15" s="432" customFormat="1" ht="13.5" customHeight="1">
      <c r="A9" s="428" t="s">
        <v>10</v>
      </c>
      <c r="B9" s="451" t="s">
        <v>148</v>
      </c>
      <c r="C9" s="452">
        <f>'14.b. sz.mell '!C9-'14.a. sz.mell'!C9</f>
        <v>0</v>
      </c>
      <c r="D9" s="452">
        <f>'14.b. sz.mell '!D9-'14.a. sz.mell'!D9</f>
        <v>-454</v>
      </c>
      <c r="E9" s="452">
        <f>'14.b. sz.mell '!E9-'14.a. sz.mell'!E9</f>
        <v>0</v>
      </c>
      <c r="F9" s="452">
        <f>'14.b. sz.mell '!F9-'14.a. sz.mell'!F9</f>
        <v>0</v>
      </c>
      <c r="G9" s="452">
        <f>'14.b. sz.mell '!G9-'14.a. sz.mell'!G9</f>
        <v>0</v>
      </c>
      <c r="H9" s="452">
        <f>'14.b. sz.mell '!H9-'14.a. sz.mell'!H9</f>
        <v>-995</v>
      </c>
      <c r="I9" s="452">
        <f>'14.b. sz.mell '!I9-'14.a. sz.mell'!I9</f>
        <v>-2128</v>
      </c>
      <c r="J9" s="452">
        <f>'14.b. sz.mell '!J9-'14.a. sz.mell'!J9</f>
        <v>0</v>
      </c>
      <c r="K9" s="452">
        <f>'14.b. sz.mell '!K9-'14.a. sz.mell'!K9</f>
        <v>0</v>
      </c>
      <c r="L9" s="452">
        <f>'14.b. sz.mell '!L9-'14.a. sz.mell'!L9</f>
        <v>0</v>
      </c>
      <c r="M9" s="452">
        <f>'14.b. sz.mell '!M9-'14.a. sz.mell'!M9</f>
        <v>0</v>
      </c>
      <c r="N9" s="452">
        <f>'14.b. sz.mell '!N9-'14.a. sz.mell'!N9</f>
        <v>0</v>
      </c>
      <c r="O9" s="431">
        <f t="shared" si="0"/>
        <v>-3577</v>
      </c>
    </row>
    <row r="10" spans="1:15" s="432" customFormat="1" ht="13.5" customHeight="1">
      <c r="A10" s="428" t="s">
        <v>11</v>
      </c>
      <c r="B10" s="451" t="s">
        <v>168</v>
      </c>
      <c r="C10" s="452">
        <f>'14.b. sz.mell '!C10-'14.a. sz.mell'!C10</f>
        <v>0</v>
      </c>
      <c r="D10" s="452">
        <f>'14.b. sz.mell '!D10-'14.a. sz.mell'!D10</f>
        <v>0</v>
      </c>
      <c r="E10" s="452">
        <f>'14.b. sz.mell '!E10-'14.a. sz.mell'!E10</f>
        <v>0</v>
      </c>
      <c r="F10" s="452">
        <f>'14.b. sz.mell '!F10-'14.a. sz.mell'!F10</f>
        <v>0</v>
      </c>
      <c r="G10" s="452">
        <f>'14.b. sz.mell '!G10-'14.a. sz.mell'!G10</f>
        <v>0</v>
      </c>
      <c r="H10" s="452">
        <f>'14.b. sz.mell '!H10-'14.a. sz.mell'!H10</f>
        <v>0</v>
      </c>
      <c r="I10" s="452">
        <f>'14.b. sz.mell '!I10-'14.a. sz.mell'!I10</f>
        <v>0</v>
      </c>
      <c r="J10" s="452">
        <f>'14.b. sz.mell '!J10-'14.a. sz.mell'!J10</f>
        <v>0</v>
      </c>
      <c r="K10" s="452">
        <f>'14.b. sz.mell '!K10-'14.a. sz.mell'!K10</f>
        <v>0</v>
      </c>
      <c r="L10" s="452">
        <f>'14.b. sz.mell '!L10-'14.a. sz.mell'!L10</f>
        <v>0</v>
      </c>
      <c r="M10" s="452">
        <f>'14.b. sz.mell '!M10-'14.a. sz.mell'!M10</f>
        <v>0</v>
      </c>
      <c r="N10" s="452">
        <f>'14.b. sz.mell '!N10-'14.a. sz.mell'!N10</f>
        <v>-5</v>
      </c>
      <c r="O10" s="431">
        <f t="shared" si="0"/>
        <v>-5</v>
      </c>
    </row>
    <row r="11" spans="1:15" s="432" customFormat="1" ht="13.5" customHeight="1">
      <c r="A11" s="428" t="s">
        <v>12</v>
      </c>
      <c r="B11" s="451" t="s">
        <v>257</v>
      </c>
      <c r="C11" s="452">
        <f>'14.b. sz.mell '!C11-'14.a. sz.mell'!C11</f>
        <v>0</v>
      </c>
      <c r="D11" s="452">
        <f>'14.b. sz.mell '!D11-'14.a. sz.mell'!D11</f>
        <v>0</v>
      </c>
      <c r="E11" s="452">
        <f>'14.b. sz.mell '!E11-'14.a. sz.mell'!E11</f>
        <v>0</v>
      </c>
      <c r="F11" s="452">
        <f>'14.b. sz.mell '!F11-'14.a. sz.mell'!F11</f>
        <v>0</v>
      </c>
      <c r="G11" s="452">
        <f>'14.b. sz.mell '!G11-'14.a. sz.mell'!G11</f>
        <v>0</v>
      </c>
      <c r="H11" s="452">
        <f>'14.b. sz.mell '!H11-'14.a. sz.mell'!H11</f>
        <v>0</v>
      </c>
      <c r="I11" s="452">
        <f>'14.b. sz.mell '!I11-'14.a. sz.mell'!I11</f>
        <v>0</v>
      </c>
      <c r="J11" s="452">
        <f>'14.b. sz.mell '!J11-'14.a. sz.mell'!J11</f>
        <v>0</v>
      </c>
      <c r="K11" s="452">
        <f>'14.b. sz.mell '!K11-'14.a. sz.mell'!K11</f>
        <v>0</v>
      </c>
      <c r="L11" s="452">
        <f>'14.b. sz.mell '!L11-'14.a. sz.mell'!L11</f>
        <v>0</v>
      </c>
      <c r="M11" s="452">
        <f>'14.b. sz.mell '!M11-'14.a. sz.mell'!M11</f>
        <v>0</v>
      </c>
      <c r="N11" s="452">
        <f>'14.b. sz.mell '!N11-'14.a. sz.mell'!N11</f>
        <v>0</v>
      </c>
      <c r="O11" s="431">
        <f t="shared" si="0"/>
        <v>0</v>
      </c>
    </row>
    <row r="12" spans="1:15" s="432" customFormat="1" ht="13.5" customHeight="1" thickBot="1">
      <c r="A12" s="424" t="s">
        <v>13</v>
      </c>
      <c r="B12" s="455" t="s">
        <v>171</v>
      </c>
      <c r="C12" s="456">
        <f>'14.b. sz.mell '!C12-'14.a. sz.mell'!C12</f>
        <v>0</v>
      </c>
      <c r="D12" s="456">
        <f>'14.b. sz.mell '!D12-'14.a. sz.mell'!D12</f>
        <v>0</v>
      </c>
      <c r="E12" s="456">
        <f>'14.b. sz.mell '!E12-'14.a. sz.mell'!E12</f>
        <v>0</v>
      </c>
      <c r="F12" s="456">
        <f>'14.b. sz.mell '!F12-'14.a. sz.mell'!F12</f>
        <v>0</v>
      </c>
      <c r="G12" s="456">
        <f>'14.b. sz.mell '!G12-'14.a. sz.mell'!G12</f>
        <v>0</v>
      </c>
      <c r="H12" s="456">
        <f>'14.b. sz.mell '!H12-'14.a. sz.mell'!H12</f>
        <v>0</v>
      </c>
      <c r="I12" s="456">
        <f>'14.b. sz.mell '!I12-'14.a. sz.mell'!I12</f>
        <v>0</v>
      </c>
      <c r="J12" s="456">
        <f>'14.b. sz.mell '!J12-'14.a. sz.mell'!J12</f>
        <v>0</v>
      </c>
      <c r="K12" s="456">
        <f>'14.b. sz.mell '!K12-'14.a. sz.mell'!K12</f>
        <v>0</v>
      </c>
      <c r="L12" s="456">
        <f>'14.b. sz.mell '!L12-'14.a. sz.mell'!L12</f>
        <v>0</v>
      </c>
      <c r="M12" s="456">
        <f>'14.b. sz.mell '!M12-'14.a. sz.mell'!M12</f>
        <v>0</v>
      </c>
      <c r="N12" s="456">
        <f>'14.b. sz.mell '!N12-'14.a. sz.mell'!N12</f>
        <v>0</v>
      </c>
      <c r="O12" s="438">
        <f t="shared" si="0"/>
        <v>0</v>
      </c>
    </row>
    <row r="13" spans="1:15" s="423" customFormat="1" ht="15.75" customHeight="1" thickBot="1">
      <c r="A13" s="422" t="s">
        <v>14</v>
      </c>
      <c r="B13" s="195" t="s">
        <v>224</v>
      </c>
      <c r="C13" s="439">
        <f aca="true" t="shared" si="1" ref="C13:N13">SUM(C3:C12)</f>
        <v>-8439</v>
      </c>
      <c r="D13" s="439">
        <f t="shared" si="1"/>
        <v>-1878</v>
      </c>
      <c r="E13" s="439">
        <f t="shared" si="1"/>
        <v>-2231</v>
      </c>
      <c r="F13" s="439">
        <f t="shared" si="1"/>
        <v>-1424</v>
      </c>
      <c r="G13" s="439">
        <f t="shared" si="1"/>
        <v>-1425</v>
      </c>
      <c r="H13" s="439">
        <f t="shared" si="1"/>
        <v>-2470</v>
      </c>
      <c r="I13" s="439">
        <f t="shared" si="1"/>
        <v>-7853</v>
      </c>
      <c r="J13" s="439">
        <f t="shared" si="1"/>
        <v>-1475</v>
      </c>
      <c r="K13" s="439">
        <f t="shared" si="1"/>
        <v>-2183</v>
      </c>
      <c r="L13" s="439">
        <f t="shared" si="1"/>
        <v>-1476</v>
      </c>
      <c r="M13" s="439">
        <f t="shared" si="1"/>
        <v>-1476</v>
      </c>
      <c r="N13" s="439">
        <f t="shared" si="1"/>
        <v>-1481</v>
      </c>
      <c r="O13" s="440">
        <f t="shared" si="0"/>
        <v>-33811</v>
      </c>
    </row>
    <row r="14" spans="1:15" s="423" customFormat="1" ht="15" customHeight="1" thickBot="1">
      <c r="A14" s="422" t="s">
        <v>15</v>
      </c>
      <c r="B14" s="197" t="s">
        <v>69</v>
      </c>
      <c r="C14" s="842" t="s">
        <v>231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4"/>
    </row>
    <row r="15" spans="1:15" s="432" customFormat="1" ht="13.5" customHeight="1">
      <c r="A15" s="441" t="s">
        <v>16</v>
      </c>
      <c r="B15" s="453" t="s">
        <v>89</v>
      </c>
      <c r="C15" s="454">
        <f>'14.b. sz.mell '!C15-'14.a. sz.mell'!C15</f>
        <v>-271</v>
      </c>
      <c r="D15" s="454">
        <f>'14.b. sz.mell '!D15-'14.a. sz.mell'!D15</f>
        <v>-271</v>
      </c>
      <c r="E15" s="454">
        <f>'14.b. sz.mell '!E15-'14.a. sz.mell'!E15</f>
        <v>-273</v>
      </c>
      <c r="F15" s="454">
        <f>'14.b. sz.mell '!F15-'14.a. sz.mell'!F15</f>
        <v>-273</v>
      </c>
      <c r="G15" s="454">
        <f>'14.b. sz.mell '!G15-'14.a. sz.mell'!G15</f>
        <v>-271</v>
      </c>
      <c r="H15" s="454">
        <f>'14.b. sz.mell '!H15-'14.a. sz.mell'!H15</f>
        <v>-271</v>
      </c>
      <c r="I15" s="454">
        <f>'14.b. sz.mell '!I15-'14.a. sz.mell'!I15</f>
        <v>-271</v>
      </c>
      <c r="J15" s="454">
        <f>'14.b. sz.mell '!J15-'14.a. sz.mell'!J15</f>
        <v>-271</v>
      </c>
      <c r="K15" s="454">
        <f>'14.b. sz.mell '!K15-'14.a. sz.mell'!K15</f>
        <v>-271</v>
      </c>
      <c r="L15" s="454">
        <f>'14.b. sz.mell '!L15-'14.a. sz.mell'!L15</f>
        <v>-271</v>
      </c>
      <c r="M15" s="454">
        <f>'14.b. sz.mell '!M15-'14.a. sz.mell'!M15</f>
        <v>-271</v>
      </c>
      <c r="N15" s="454">
        <f>'14.b. sz.mell '!N15-'14.a. sz.mell'!N15</f>
        <v>-271</v>
      </c>
      <c r="O15" s="435">
        <f aca="true" t="shared" si="2" ref="O15:O26">SUM(C15:N15)</f>
        <v>-3256</v>
      </c>
    </row>
    <row r="16" spans="1:15" s="432" customFormat="1" ht="13.5" customHeight="1">
      <c r="A16" s="428" t="s">
        <v>17</v>
      </c>
      <c r="B16" s="451" t="s">
        <v>130</v>
      </c>
      <c r="C16" s="452">
        <f>'14.b. sz.mell '!C16-'14.a. sz.mell'!C16</f>
        <v>-70</v>
      </c>
      <c r="D16" s="452">
        <f>'14.b. sz.mell '!D16-'14.a. sz.mell'!D16</f>
        <v>-70</v>
      </c>
      <c r="E16" s="452">
        <f>'14.b. sz.mell '!E16-'14.a. sz.mell'!E16</f>
        <v>-71</v>
      </c>
      <c r="F16" s="452">
        <f>'14.b. sz.mell '!F16-'14.a. sz.mell'!F16</f>
        <v>-71</v>
      </c>
      <c r="G16" s="452">
        <f>'14.b. sz.mell '!G16-'14.a. sz.mell'!G16</f>
        <v>-70</v>
      </c>
      <c r="H16" s="452">
        <f>'14.b. sz.mell '!H16-'14.a. sz.mell'!H16</f>
        <v>-70</v>
      </c>
      <c r="I16" s="452">
        <f>'14.b. sz.mell '!I16-'14.a. sz.mell'!I16</f>
        <v>-70</v>
      </c>
      <c r="J16" s="452">
        <f>'14.b. sz.mell '!J16-'14.a. sz.mell'!J16</f>
        <v>-70</v>
      </c>
      <c r="K16" s="452">
        <f>'14.b. sz.mell '!K16-'14.a. sz.mell'!K16</f>
        <v>-70</v>
      </c>
      <c r="L16" s="452">
        <f>'14.b. sz.mell '!L16-'14.a. sz.mell'!L16</f>
        <v>-70</v>
      </c>
      <c r="M16" s="452">
        <f>'14.b. sz.mell '!M16-'14.a. sz.mell'!M16</f>
        <v>-70</v>
      </c>
      <c r="N16" s="452">
        <f>'14.b. sz.mell '!N16-'14.a. sz.mell'!N16</f>
        <v>-70</v>
      </c>
      <c r="O16" s="431">
        <f t="shared" si="2"/>
        <v>-842</v>
      </c>
    </row>
    <row r="17" spans="1:15" s="432" customFormat="1" ht="13.5" customHeight="1">
      <c r="A17" s="428" t="s">
        <v>18</v>
      </c>
      <c r="B17" s="451" t="s">
        <v>71</v>
      </c>
      <c r="C17" s="452">
        <f>'14.b. sz.mell '!C17-'14.a. sz.mell'!C17</f>
        <v>-438</v>
      </c>
      <c r="D17" s="452">
        <f>'14.b. sz.mell '!D17-'14.a. sz.mell'!D17</f>
        <v>-438</v>
      </c>
      <c r="E17" s="452">
        <f>'14.b. sz.mell '!E17-'14.a. sz.mell'!E17</f>
        <v>-438</v>
      </c>
      <c r="F17" s="452">
        <f>'14.b. sz.mell '!F17-'14.a. sz.mell'!F17</f>
        <v>-438</v>
      </c>
      <c r="G17" s="452">
        <f>'14.b. sz.mell '!G17-'14.a. sz.mell'!G17</f>
        <v>-438</v>
      </c>
      <c r="H17" s="452">
        <f>'14.b. sz.mell '!H17-'14.a. sz.mell'!H17</f>
        <v>-438</v>
      </c>
      <c r="I17" s="452">
        <f>'14.b. sz.mell '!I17-'14.a. sz.mell'!I17</f>
        <v>-438</v>
      </c>
      <c r="J17" s="452">
        <f>'14.b. sz.mell '!J17-'14.a. sz.mell'!J17</f>
        <v>-439</v>
      </c>
      <c r="K17" s="452">
        <f>'14.b. sz.mell '!K17-'14.a. sz.mell'!K17</f>
        <v>-438</v>
      </c>
      <c r="L17" s="452">
        <f>'14.b. sz.mell '!L17-'14.a. sz.mell'!L17</f>
        <v>-440</v>
      </c>
      <c r="M17" s="452">
        <f>'14.b. sz.mell '!M17-'14.a. sz.mell'!M17</f>
        <v>-440</v>
      </c>
      <c r="N17" s="452">
        <f>'14.b. sz.mell '!N17-'14.a. sz.mell'!N17</f>
        <v>-438</v>
      </c>
      <c r="O17" s="431">
        <f t="shared" si="2"/>
        <v>-5261</v>
      </c>
    </row>
    <row r="18" spans="1:15" s="432" customFormat="1" ht="13.5" customHeight="1">
      <c r="A18" s="428" t="s">
        <v>19</v>
      </c>
      <c r="B18" s="451" t="s">
        <v>182</v>
      </c>
      <c r="C18" s="452">
        <f>'14.b. sz.mell '!C18-'14.a. sz.mell'!C18</f>
        <v>0</v>
      </c>
      <c r="D18" s="452">
        <f>'14.b. sz.mell '!D18-'14.a. sz.mell'!D18</f>
        <v>0</v>
      </c>
      <c r="E18" s="452">
        <f>'14.b. sz.mell '!E18-'14.a. sz.mell'!E18</f>
        <v>0</v>
      </c>
      <c r="F18" s="452">
        <f>'14.b. sz.mell '!F18-'14.a. sz.mell'!F18</f>
        <v>0</v>
      </c>
      <c r="G18" s="452">
        <f>'14.b. sz.mell '!G18-'14.a. sz.mell'!G18</f>
        <v>0</v>
      </c>
      <c r="H18" s="452">
        <f>'14.b. sz.mell '!H18-'14.a. sz.mell'!H18</f>
        <v>-592</v>
      </c>
      <c r="I18" s="452">
        <f>'14.b. sz.mell '!I18-'14.a. sz.mell'!I18</f>
        <v>-2040</v>
      </c>
      <c r="J18" s="452">
        <f>'14.b. sz.mell '!J18-'14.a. sz.mell'!J18</f>
        <v>0</v>
      </c>
      <c r="K18" s="452">
        <f>'14.b. sz.mell '!K18-'14.a. sz.mell'!K18</f>
        <v>0</v>
      </c>
      <c r="L18" s="452">
        <f>'14.b. sz.mell '!L18-'14.a. sz.mell'!L18</f>
        <v>0</v>
      </c>
      <c r="M18" s="452">
        <f>'14.b. sz.mell '!M18-'14.a. sz.mell'!M18</f>
        <v>0</v>
      </c>
      <c r="N18" s="452">
        <f>'14.b. sz.mell '!N18-'14.a. sz.mell'!N18</f>
        <v>-1820</v>
      </c>
      <c r="O18" s="431">
        <f t="shared" si="2"/>
        <v>-4452</v>
      </c>
    </row>
    <row r="19" spans="1:15" s="432" customFormat="1" ht="13.5" customHeight="1">
      <c r="A19" s="428" t="s">
        <v>20</v>
      </c>
      <c r="B19" s="451" t="s">
        <v>169</v>
      </c>
      <c r="C19" s="452">
        <f>'14.b. sz.mell '!C19-'14.a. sz.mell'!C19</f>
        <v>-282</v>
      </c>
      <c r="D19" s="452">
        <f>'14.b. sz.mell '!D19-'14.a. sz.mell'!D19</f>
        <v>-282</v>
      </c>
      <c r="E19" s="452">
        <f>'14.b. sz.mell '!E19-'14.a. sz.mell'!E19</f>
        <v>-282</v>
      </c>
      <c r="F19" s="452">
        <f>'14.b. sz.mell '!F19-'14.a. sz.mell'!F19</f>
        <v>-282</v>
      </c>
      <c r="G19" s="452">
        <f>'14.b. sz.mell '!G19-'14.a. sz.mell'!G19</f>
        <v>-282</v>
      </c>
      <c r="H19" s="452">
        <f>'14.b. sz.mell '!H19-'14.a. sz.mell'!H19</f>
        <v>-282</v>
      </c>
      <c r="I19" s="452">
        <f>'14.b. sz.mell '!I19-'14.a. sz.mell'!I19</f>
        <v>-282</v>
      </c>
      <c r="J19" s="452">
        <f>'14.b. sz.mell '!J19-'14.a. sz.mell'!J19</f>
        <v>-282</v>
      </c>
      <c r="K19" s="452">
        <f>'14.b. sz.mell '!K19-'14.a. sz.mell'!K19</f>
        <v>-500</v>
      </c>
      <c r="L19" s="452">
        <f>'14.b. sz.mell '!L19-'14.a. sz.mell'!L19</f>
        <v>-282</v>
      </c>
      <c r="M19" s="452">
        <f>'14.b. sz.mell '!M19-'14.a. sz.mell'!M19</f>
        <v>-568</v>
      </c>
      <c r="N19" s="452">
        <f>'14.b. sz.mell '!N19-'14.a. sz.mell'!N19</f>
        <v>-282</v>
      </c>
      <c r="O19" s="431">
        <f t="shared" si="2"/>
        <v>-3888</v>
      </c>
    </row>
    <row r="20" spans="1:15" s="432" customFormat="1" ht="13.5" customHeight="1">
      <c r="A20" s="428" t="s">
        <v>21</v>
      </c>
      <c r="B20" s="429" t="s">
        <v>264</v>
      </c>
      <c r="C20" s="452">
        <f>'14.b. sz.mell '!C20-'14.a. sz.mell'!C20</f>
        <v>-777</v>
      </c>
      <c r="D20" s="452">
        <f>'14.b. sz.mell '!D20-'14.a. sz.mell'!D20</f>
        <v>-777</v>
      </c>
      <c r="E20" s="452">
        <f>'14.b. sz.mell '!E20-'14.a. sz.mell'!E20</f>
        <v>-777</v>
      </c>
      <c r="F20" s="452">
        <f>'14.b. sz.mell '!F20-'14.a. sz.mell'!F20</f>
        <v>-777</v>
      </c>
      <c r="G20" s="452">
        <f>'14.b. sz.mell '!G20-'14.a. sz.mell'!G20</f>
        <v>-777</v>
      </c>
      <c r="H20" s="452">
        <f>'14.b. sz.mell '!H20-'14.a. sz.mell'!H20</f>
        <v>-777</v>
      </c>
      <c r="I20" s="452">
        <f>'14.b. sz.mell '!I20-'14.a. sz.mell'!I20</f>
        <v>-777</v>
      </c>
      <c r="J20" s="452">
        <f>'14.b. sz.mell '!J20-'14.a. sz.mell'!J20</f>
        <v>-777</v>
      </c>
      <c r="K20" s="452">
        <f>'14.b. sz.mell '!K20-'14.a. sz.mell'!K20</f>
        <v>-777</v>
      </c>
      <c r="L20" s="452">
        <f>'14.b. sz.mell '!L20-'14.a. sz.mell'!L20</f>
        <v>-777</v>
      </c>
      <c r="M20" s="452">
        <f>'14.b. sz.mell '!M20-'14.a. sz.mell'!M20</f>
        <v>-777</v>
      </c>
      <c r="N20" s="452">
        <f>'14.b. sz.mell '!N20-'14.a. sz.mell'!N20</f>
        <v>-776</v>
      </c>
      <c r="O20" s="431">
        <f>SUM(C20:N20)</f>
        <v>-9323</v>
      </c>
    </row>
    <row r="21" spans="1:15" s="432" customFormat="1" ht="13.5" customHeight="1">
      <c r="A21" s="428" t="s">
        <v>22</v>
      </c>
      <c r="B21" s="451" t="s">
        <v>37</v>
      </c>
      <c r="C21" s="452">
        <f>'14.b. sz.mell '!C21-'14.a. sz.mell'!C21</f>
        <v>0</v>
      </c>
      <c r="D21" s="452">
        <f>'14.b. sz.mell '!D21-'14.a. sz.mell'!D21</f>
        <v>0</v>
      </c>
      <c r="E21" s="452">
        <f>'14.b. sz.mell '!E21-'14.a. sz.mell'!E21</f>
        <v>0</v>
      </c>
      <c r="F21" s="452">
        <f>'14.b. sz.mell '!F21-'14.a. sz.mell'!F21</f>
        <v>0</v>
      </c>
      <c r="G21" s="452">
        <f>'14.b. sz.mell '!G21-'14.a. sz.mell'!G21</f>
        <v>0</v>
      </c>
      <c r="H21" s="452">
        <f>'14.b. sz.mell '!H21-'14.a. sz.mell'!H21</f>
        <v>0</v>
      </c>
      <c r="I21" s="452">
        <f>'14.b. sz.mell '!I21-'14.a. sz.mell'!I21</f>
        <v>0</v>
      </c>
      <c r="J21" s="452">
        <f>'14.b. sz.mell '!J21-'14.a. sz.mell'!J21</f>
        <v>0</v>
      </c>
      <c r="K21" s="452">
        <f>'14.b. sz.mell '!K21-'14.a. sz.mell'!K21</f>
        <v>0</v>
      </c>
      <c r="L21" s="452">
        <f>'14.b. sz.mell '!L21-'14.a. sz.mell'!L21</f>
        <v>0</v>
      </c>
      <c r="M21" s="452">
        <f>'14.b. sz.mell '!M21-'14.a. sz.mell'!M21</f>
        <v>0</v>
      </c>
      <c r="N21" s="452">
        <f>'14.b. sz.mell '!N21-'14.a. sz.mell'!N21</f>
        <v>0</v>
      </c>
      <c r="O21" s="431">
        <f t="shared" si="2"/>
        <v>0</v>
      </c>
    </row>
    <row r="22" spans="1:15" s="432" customFormat="1" ht="13.5" customHeight="1">
      <c r="A22" s="428" t="s">
        <v>23</v>
      </c>
      <c r="B22" s="451" t="s">
        <v>38</v>
      </c>
      <c r="C22" s="452">
        <f>'14.b. sz.mell '!C22-'14.a. sz.mell'!C22</f>
        <v>0</v>
      </c>
      <c r="D22" s="452">
        <f>'14.b. sz.mell '!D22-'14.a. sz.mell'!D22</f>
        <v>0</v>
      </c>
      <c r="E22" s="452">
        <f>'14.b. sz.mell '!E22-'14.a. sz.mell'!E22</f>
        <v>0</v>
      </c>
      <c r="F22" s="452">
        <f>'14.b. sz.mell '!F22-'14.a. sz.mell'!F22</f>
        <v>0</v>
      </c>
      <c r="G22" s="452">
        <f>'14.b. sz.mell '!G22-'14.a. sz.mell'!G22</f>
        <v>0</v>
      </c>
      <c r="H22" s="452">
        <f>'14.b. sz.mell '!H22-'14.a. sz.mell'!H22</f>
        <v>0</v>
      </c>
      <c r="I22" s="452">
        <f>'14.b. sz.mell '!I22-'14.a. sz.mell'!I22</f>
        <v>-4490</v>
      </c>
      <c r="J22" s="452">
        <f>'14.b. sz.mell '!J22-'14.a. sz.mell'!J22</f>
        <v>0</v>
      </c>
      <c r="K22" s="452">
        <f>'14.b. sz.mell '!K22-'14.a. sz.mell'!K22</f>
        <v>0</v>
      </c>
      <c r="L22" s="452">
        <f>'14.b. sz.mell '!L22-'14.a. sz.mell'!L22</f>
        <v>0</v>
      </c>
      <c r="M22" s="452">
        <f>'14.b. sz.mell '!M22-'14.a. sz.mell'!M22</f>
        <v>0</v>
      </c>
      <c r="N22" s="452">
        <f>'14.b. sz.mell '!N22-'14.a. sz.mell'!N22</f>
        <v>-1820</v>
      </c>
      <c r="O22" s="431">
        <f t="shared" si="2"/>
        <v>-6310</v>
      </c>
    </row>
    <row r="23" spans="1:15" s="432" customFormat="1" ht="13.5" customHeight="1">
      <c r="A23" s="428" t="s">
        <v>24</v>
      </c>
      <c r="B23" s="451" t="s">
        <v>170</v>
      </c>
      <c r="C23" s="452">
        <f>'14.b. sz.mell '!C23-'14.a. sz.mell'!C23</f>
        <v>-9</v>
      </c>
      <c r="D23" s="452">
        <f>'14.b. sz.mell '!D23-'14.a. sz.mell'!D23</f>
        <v>-9</v>
      </c>
      <c r="E23" s="452">
        <f>'14.b. sz.mell '!E23-'14.a. sz.mell'!E23</f>
        <v>-9</v>
      </c>
      <c r="F23" s="452">
        <f>'14.b. sz.mell '!F23-'14.a. sz.mell'!F23</f>
        <v>-9</v>
      </c>
      <c r="G23" s="452">
        <f>'14.b. sz.mell '!G23-'14.a. sz.mell'!G23</f>
        <v>-9</v>
      </c>
      <c r="H23" s="452">
        <f>'14.b. sz.mell '!H23-'14.a. sz.mell'!H23</f>
        <v>-9</v>
      </c>
      <c r="I23" s="452">
        <f>'14.b. sz.mell '!I23-'14.a. sz.mell'!I23</f>
        <v>-9</v>
      </c>
      <c r="J23" s="452">
        <f>'14.b. sz.mell '!J23-'14.a. sz.mell'!J23</f>
        <v>-9</v>
      </c>
      <c r="K23" s="452">
        <f>'14.b. sz.mell '!K23-'14.a. sz.mell'!K23</f>
        <v>-9</v>
      </c>
      <c r="L23" s="452">
        <f>'14.b. sz.mell '!L23-'14.a. sz.mell'!L23</f>
        <v>-9</v>
      </c>
      <c r="M23" s="452">
        <f>'14.b. sz.mell '!M23-'14.a. sz.mell'!M23</f>
        <v>-9</v>
      </c>
      <c r="N23" s="452">
        <f>'14.b. sz.mell '!N23-'14.a. sz.mell'!N23</f>
        <v>-9</v>
      </c>
      <c r="O23" s="431">
        <f t="shared" si="2"/>
        <v>-108</v>
      </c>
    </row>
    <row r="24" spans="1:15" s="432" customFormat="1" ht="13.5" customHeight="1">
      <c r="A24" s="428" t="s">
        <v>25</v>
      </c>
      <c r="B24" s="451" t="s">
        <v>151</v>
      </c>
      <c r="C24" s="452">
        <f>'14.b. sz.mell '!C24-'14.a. sz.mell'!C24</f>
        <v>-31</v>
      </c>
      <c r="D24" s="452">
        <f>'14.b. sz.mell '!D24-'14.a. sz.mell'!D24</f>
        <v>-31</v>
      </c>
      <c r="E24" s="452">
        <f>'14.b. sz.mell '!E24-'14.a. sz.mell'!E24</f>
        <v>-31</v>
      </c>
      <c r="F24" s="452">
        <f>'14.b. sz.mell '!F24-'14.a. sz.mell'!F24</f>
        <v>-31</v>
      </c>
      <c r="G24" s="452">
        <f>'14.b. sz.mell '!G24-'14.a. sz.mell'!G24</f>
        <v>-31</v>
      </c>
      <c r="H24" s="452">
        <f>'14.b. sz.mell '!H24-'14.a. sz.mell'!H24</f>
        <v>-31</v>
      </c>
      <c r="I24" s="452">
        <f>'14.b. sz.mell '!I24-'14.a. sz.mell'!I24</f>
        <v>-31</v>
      </c>
      <c r="J24" s="452">
        <f>'14.b. sz.mell '!J24-'14.a. sz.mell'!J24</f>
        <v>-31</v>
      </c>
      <c r="K24" s="452">
        <f>'14.b. sz.mell '!K24-'14.a. sz.mell'!K24</f>
        <v>-31</v>
      </c>
      <c r="L24" s="452">
        <f>'14.b. sz.mell '!L24-'14.a. sz.mell'!L24</f>
        <v>-31</v>
      </c>
      <c r="M24" s="452">
        <f>'14.b. sz.mell '!M24-'14.a. sz.mell'!M24</f>
        <v>-31</v>
      </c>
      <c r="N24" s="452">
        <f>'14.b. sz.mell '!N24-'14.a. sz.mell'!N24</f>
        <v>-30</v>
      </c>
      <c r="O24" s="431">
        <f t="shared" si="2"/>
        <v>-371</v>
      </c>
    </row>
    <row r="25" spans="1:15" s="432" customFormat="1" ht="13.5" customHeight="1" thickBot="1">
      <c r="A25" s="428" t="s">
        <v>26</v>
      </c>
      <c r="B25" s="451" t="s">
        <v>76</v>
      </c>
      <c r="C25" s="452">
        <f>'14.b. sz.mell '!C25-'14.a. sz.mell'!C25</f>
        <v>0</v>
      </c>
      <c r="D25" s="452">
        <f>'14.b. sz.mell '!D25-'14.a. sz.mell'!D25</f>
        <v>0</v>
      </c>
      <c r="E25" s="452">
        <f>'14.b. sz.mell '!E25-'14.a. sz.mell'!E25</f>
        <v>0</v>
      </c>
      <c r="F25" s="452">
        <f>'14.b. sz.mell '!F25-'14.a. sz.mell'!F25</f>
        <v>0</v>
      </c>
      <c r="G25" s="452">
        <f>'14.b. sz.mell '!G25-'14.a. sz.mell'!G25</f>
        <v>0</v>
      </c>
      <c r="H25" s="452">
        <f>'14.b. sz.mell '!H25-'14.a. sz.mell'!H25</f>
        <v>0</v>
      </c>
      <c r="I25" s="452">
        <f>'14.b. sz.mell '!I25-'14.a. sz.mell'!I25</f>
        <v>0</v>
      </c>
      <c r="J25" s="452">
        <f>'14.b. sz.mell '!J25-'14.a. sz.mell'!J25</f>
        <v>0</v>
      </c>
      <c r="K25" s="452">
        <f>'14.b. sz.mell '!K25-'14.a. sz.mell'!K25</f>
        <v>0</v>
      </c>
      <c r="L25" s="452">
        <f>'14.b. sz.mell '!L25-'14.a. sz.mell'!L25</f>
        <v>0</v>
      </c>
      <c r="M25" s="452">
        <f>'14.b. sz.mell '!M25-'14.a. sz.mell'!M25</f>
        <v>0</v>
      </c>
      <c r="N25" s="452">
        <f>'14.b. sz.mell '!N25-'14.a. sz.mell'!N25</f>
        <v>0</v>
      </c>
      <c r="O25" s="431">
        <f t="shared" si="2"/>
        <v>0</v>
      </c>
    </row>
    <row r="26" spans="1:15" s="423" customFormat="1" ht="15.75" customHeight="1" thickBot="1">
      <c r="A26" s="442" t="s">
        <v>27</v>
      </c>
      <c r="B26" s="195" t="s">
        <v>225</v>
      </c>
      <c r="C26" s="439">
        <f aca="true" t="shared" si="3" ref="C26:N26">SUM(C15:C25)</f>
        <v>-1878</v>
      </c>
      <c r="D26" s="439">
        <f t="shared" si="3"/>
        <v>-1878</v>
      </c>
      <c r="E26" s="439">
        <f t="shared" si="3"/>
        <v>-1881</v>
      </c>
      <c r="F26" s="439">
        <f t="shared" si="3"/>
        <v>-1881</v>
      </c>
      <c r="G26" s="439">
        <f t="shared" si="3"/>
        <v>-1878</v>
      </c>
      <c r="H26" s="439">
        <f t="shared" si="3"/>
        <v>-2470</v>
      </c>
      <c r="I26" s="439">
        <f t="shared" si="3"/>
        <v>-8408</v>
      </c>
      <c r="J26" s="439">
        <f t="shared" si="3"/>
        <v>-1879</v>
      </c>
      <c r="K26" s="439">
        <f t="shared" si="3"/>
        <v>-2096</v>
      </c>
      <c r="L26" s="439">
        <f t="shared" si="3"/>
        <v>-1880</v>
      </c>
      <c r="M26" s="439">
        <f t="shared" si="3"/>
        <v>-2166</v>
      </c>
      <c r="N26" s="439">
        <f t="shared" si="3"/>
        <v>-5516</v>
      </c>
      <c r="O26" s="440">
        <f t="shared" si="2"/>
        <v>-33811</v>
      </c>
    </row>
    <row r="27" spans="1:15" ht="16.5" thickBot="1">
      <c r="A27" s="443" t="s">
        <v>28</v>
      </c>
      <c r="B27" s="198" t="s">
        <v>227</v>
      </c>
      <c r="C27" s="444">
        <f aca="true" t="shared" si="4" ref="C27:O27">C13-C26</f>
        <v>-6561</v>
      </c>
      <c r="D27" s="444">
        <f t="shared" si="4"/>
        <v>0</v>
      </c>
      <c r="E27" s="444">
        <f t="shared" si="4"/>
        <v>-350</v>
      </c>
      <c r="F27" s="444">
        <f t="shared" si="4"/>
        <v>457</v>
      </c>
      <c r="G27" s="444">
        <f t="shared" si="4"/>
        <v>453</v>
      </c>
      <c r="H27" s="444">
        <f t="shared" si="4"/>
        <v>0</v>
      </c>
      <c r="I27" s="444">
        <f t="shared" si="4"/>
        <v>555</v>
      </c>
      <c r="J27" s="444">
        <f t="shared" si="4"/>
        <v>404</v>
      </c>
      <c r="K27" s="444">
        <f t="shared" si="4"/>
        <v>-87</v>
      </c>
      <c r="L27" s="444">
        <f t="shared" si="4"/>
        <v>404</v>
      </c>
      <c r="M27" s="444">
        <f t="shared" si="4"/>
        <v>690</v>
      </c>
      <c r="N27" s="444">
        <f t="shared" si="4"/>
        <v>4035</v>
      </c>
      <c r="O27" s="445">
        <f t="shared" si="4"/>
        <v>0</v>
      </c>
    </row>
    <row r="28" spans="1:14" ht="15.75">
      <c r="A28" s="447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</row>
    <row r="29" spans="2:14" ht="15.75">
      <c r="B29" s="457" t="s">
        <v>230</v>
      </c>
      <c r="C29" s="457"/>
      <c r="D29" s="457"/>
      <c r="E29" s="421"/>
      <c r="F29" s="421"/>
      <c r="G29" s="421"/>
      <c r="H29" s="421"/>
      <c r="I29" s="421"/>
      <c r="J29" s="421"/>
      <c r="K29" s="421"/>
      <c r="L29" s="421"/>
      <c r="M29" s="421"/>
      <c r="N29" s="421"/>
    </row>
    <row r="31" ht="15.75">
      <c r="B31" s="458"/>
    </row>
  </sheetData>
  <sheetProtection sheet="1" objects="1" scenarios="1"/>
  <mergeCells count="2">
    <mergeCell ref="C2:O2"/>
    <mergeCell ref="C14:O14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CE,Félkövér"&amp;11Előirányzat-felhasználási ütemterv
 terv-tényadatok különbsége    
2011. évi&amp;R&amp;"Times New Roman CE,Félkövér dőlt"&amp;12 14/c. sz. melléklet&amp;"Times New Roman CE,Normál"&amp;10
&amp;"Times New Roman CE,Félkövér dőlt"Ezer forintban !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S17" sqref="S17"/>
    </sheetView>
  </sheetViews>
  <sheetFormatPr defaultColWidth="9.00390625" defaultRowHeight="12.75"/>
  <cols>
    <col min="1" max="1" width="5.875" style="421" customWidth="1"/>
    <col min="2" max="2" width="25.875" style="446" customWidth="1"/>
    <col min="3" max="14" width="8.875" style="446" customWidth="1"/>
    <col min="15" max="15" width="12.125" style="421" customWidth="1"/>
    <col min="16" max="16384" width="9.375" style="446" customWidth="1"/>
  </cols>
  <sheetData>
    <row r="1" spans="1:15" s="421" customFormat="1" ht="30" customHeight="1" thickBot="1">
      <c r="A1" s="459" t="s">
        <v>1</v>
      </c>
      <c r="B1" s="460" t="s">
        <v>131</v>
      </c>
      <c r="C1" s="461" t="s">
        <v>118</v>
      </c>
      <c r="D1" s="462" t="s">
        <v>119</v>
      </c>
      <c r="E1" s="462" t="s">
        <v>120</v>
      </c>
      <c r="F1" s="462" t="s">
        <v>121</v>
      </c>
      <c r="G1" s="462" t="s">
        <v>122</v>
      </c>
      <c r="H1" s="462" t="s">
        <v>123</v>
      </c>
      <c r="I1" s="462" t="s">
        <v>124</v>
      </c>
      <c r="J1" s="462" t="s">
        <v>125</v>
      </c>
      <c r="K1" s="462" t="s">
        <v>126</v>
      </c>
      <c r="L1" s="462" t="s">
        <v>127</v>
      </c>
      <c r="M1" s="462" t="s">
        <v>128</v>
      </c>
      <c r="N1" s="463" t="s">
        <v>129</v>
      </c>
      <c r="O1" s="464" t="s">
        <v>44</v>
      </c>
    </row>
    <row r="2" spans="1:15" s="421" customFormat="1" ht="15.75">
      <c r="A2" s="506" t="s">
        <v>3</v>
      </c>
      <c r="B2" s="507" t="s">
        <v>132</v>
      </c>
      <c r="C2" s="508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509"/>
      <c r="O2" s="510">
        <f aca="true" t="shared" si="0" ref="O2:O10">SUM(C2:N2)</f>
        <v>0</v>
      </c>
    </row>
    <row r="3" spans="1:15" ht="15.75">
      <c r="A3" s="511" t="s">
        <v>4</v>
      </c>
      <c r="B3" s="512" t="s">
        <v>133</v>
      </c>
      <c r="C3" s="513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514"/>
      <c r="O3" s="515">
        <f t="shared" si="0"/>
        <v>0</v>
      </c>
    </row>
    <row r="4" spans="1:15" ht="15.75">
      <c r="A4" s="511" t="s">
        <v>5</v>
      </c>
      <c r="B4" s="512" t="s">
        <v>134</v>
      </c>
      <c r="C4" s="513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514"/>
      <c r="O4" s="515">
        <f t="shared" si="0"/>
        <v>0</v>
      </c>
    </row>
    <row r="5" spans="1:15" ht="15.75">
      <c r="A5" s="511" t="s">
        <v>6</v>
      </c>
      <c r="B5" s="512"/>
      <c r="C5" s="513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514"/>
      <c r="O5" s="515">
        <f t="shared" si="0"/>
        <v>0</v>
      </c>
    </row>
    <row r="6" spans="1:15" ht="15.75">
      <c r="A6" s="511" t="s">
        <v>7</v>
      </c>
      <c r="B6" s="512"/>
      <c r="C6" s="513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514"/>
      <c r="O6" s="515">
        <f t="shared" si="0"/>
        <v>0</v>
      </c>
    </row>
    <row r="7" spans="1:15" ht="15.75">
      <c r="A7" s="511" t="s">
        <v>8</v>
      </c>
      <c r="B7" s="512"/>
      <c r="C7" s="513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514"/>
      <c r="O7" s="515">
        <f t="shared" si="0"/>
        <v>0</v>
      </c>
    </row>
    <row r="8" spans="1:15" ht="15.75">
      <c r="A8" s="511" t="s">
        <v>9</v>
      </c>
      <c r="B8" s="512"/>
      <c r="C8" s="513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514"/>
      <c r="O8" s="515">
        <f t="shared" si="0"/>
        <v>0</v>
      </c>
    </row>
    <row r="9" spans="1:15" ht="15.75">
      <c r="A9" s="511" t="s">
        <v>10</v>
      </c>
      <c r="B9" s="512"/>
      <c r="C9" s="513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514"/>
      <c r="O9" s="515">
        <f t="shared" si="0"/>
        <v>0</v>
      </c>
    </row>
    <row r="10" spans="1:15" ht="15.75">
      <c r="A10" s="511" t="s">
        <v>11</v>
      </c>
      <c r="B10" s="512"/>
      <c r="C10" s="513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514"/>
      <c r="O10" s="515">
        <f t="shared" si="0"/>
        <v>0</v>
      </c>
    </row>
    <row r="11" spans="1:15" ht="15.75">
      <c r="A11" s="516" t="s">
        <v>12</v>
      </c>
      <c r="B11" s="512"/>
      <c r="C11" s="513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514"/>
      <c r="O11" s="515">
        <f>SUM(C11:N11)</f>
        <v>0</v>
      </c>
    </row>
    <row r="12" spans="1:15" s="421" customFormat="1" ht="15.75">
      <c r="A12" s="516" t="s">
        <v>13</v>
      </c>
      <c r="B12" s="512"/>
      <c r="C12" s="513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514"/>
      <c r="O12" s="515">
        <f>SUM(C12:N12)</f>
        <v>0</v>
      </c>
    </row>
    <row r="13" spans="1:15" s="421" customFormat="1" ht="15.75">
      <c r="A13" s="516" t="s">
        <v>14</v>
      </c>
      <c r="B13" s="512"/>
      <c r="C13" s="513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514"/>
      <c r="O13" s="515">
        <f>SUM(C13:N13)</f>
        <v>0</v>
      </c>
    </row>
    <row r="14" spans="1:15" ht="15.75">
      <c r="A14" s="516" t="s">
        <v>15</v>
      </c>
      <c r="B14" s="512"/>
      <c r="C14" s="513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514"/>
      <c r="O14" s="515">
        <f aca="true" t="shared" si="1" ref="O14:O26">SUM(C14:N14)</f>
        <v>0</v>
      </c>
    </row>
    <row r="15" spans="1:15" ht="15.75">
      <c r="A15" s="516" t="s">
        <v>16</v>
      </c>
      <c r="B15" s="512"/>
      <c r="C15" s="513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514"/>
      <c r="O15" s="515">
        <f t="shared" si="1"/>
        <v>0</v>
      </c>
    </row>
    <row r="16" spans="1:15" ht="15.75">
      <c r="A16" s="516" t="s">
        <v>17</v>
      </c>
      <c r="B16" s="512"/>
      <c r="C16" s="513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514"/>
      <c r="O16" s="515">
        <f t="shared" si="1"/>
        <v>0</v>
      </c>
    </row>
    <row r="17" spans="1:15" ht="15.75">
      <c r="A17" s="516" t="s">
        <v>18</v>
      </c>
      <c r="B17" s="512"/>
      <c r="C17" s="513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514"/>
      <c r="O17" s="515">
        <f t="shared" si="1"/>
        <v>0</v>
      </c>
    </row>
    <row r="18" spans="1:15" ht="15.75">
      <c r="A18" s="516" t="s">
        <v>19</v>
      </c>
      <c r="B18" s="512"/>
      <c r="C18" s="513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514"/>
      <c r="O18" s="515">
        <f t="shared" si="1"/>
        <v>0</v>
      </c>
    </row>
    <row r="19" spans="1:15" ht="15.75">
      <c r="A19" s="516" t="s">
        <v>20</v>
      </c>
      <c r="B19" s="512"/>
      <c r="C19" s="513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514"/>
      <c r="O19" s="515">
        <f t="shared" si="1"/>
        <v>0</v>
      </c>
    </row>
    <row r="20" spans="1:15" ht="15.75">
      <c r="A20" s="516" t="s">
        <v>21</v>
      </c>
      <c r="B20" s="512"/>
      <c r="C20" s="513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514"/>
      <c r="O20" s="515">
        <f t="shared" si="1"/>
        <v>0</v>
      </c>
    </row>
    <row r="21" spans="1:15" ht="15.75">
      <c r="A21" s="516" t="s">
        <v>22</v>
      </c>
      <c r="B21" s="512"/>
      <c r="C21" s="513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514"/>
      <c r="O21" s="515">
        <f t="shared" si="1"/>
        <v>0</v>
      </c>
    </row>
    <row r="22" spans="1:15" ht="15.75">
      <c r="A22" s="516" t="s">
        <v>23</v>
      </c>
      <c r="B22" s="512"/>
      <c r="C22" s="513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514"/>
      <c r="O22" s="515">
        <f t="shared" si="1"/>
        <v>0</v>
      </c>
    </row>
    <row r="23" spans="1:15" ht="15.75">
      <c r="A23" s="516" t="s">
        <v>24</v>
      </c>
      <c r="B23" s="512"/>
      <c r="C23" s="513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514"/>
      <c r="O23" s="515">
        <f t="shared" si="1"/>
        <v>0</v>
      </c>
    </row>
    <row r="24" spans="1:15" ht="15.75">
      <c r="A24" s="516" t="s">
        <v>25</v>
      </c>
      <c r="B24" s="512"/>
      <c r="C24" s="513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514"/>
      <c r="O24" s="515">
        <f t="shared" si="1"/>
        <v>0</v>
      </c>
    </row>
    <row r="25" spans="1:15" ht="16.5" thickBot="1">
      <c r="A25" s="516" t="s">
        <v>26</v>
      </c>
      <c r="B25" s="517"/>
      <c r="C25" s="518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519"/>
      <c r="O25" s="520">
        <f t="shared" si="1"/>
        <v>0</v>
      </c>
    </row>
    <row r="26" spans="1:15" s="421" customFormat="1" ht="16.5" thickBot="1">
      <c r="A26" s="521" t="s">
        <v>27</v>
      </c>
      <c r="B26" s="522" t="s">
        <v>44</v>
      </c>
      <c r="C26" s="523">
        <f>SUM(C2:C25)</f>
        <v>0</v>
      </c>
      <c r="D26" s="439">
        <f aca="true" t="shared" si="2" ref="D26:N26">SUM(D2:D25)</f>
        <v>0</v>
      </c>
      <c r="E26" s="439">
        <f t="shared" si="2"/>
        <v>0</v>
      </c>
      <c r="F26" s="439">
        <f t="shared" si="2"/>
        <v>0</v>
      </c>
      <c r="G26" s="439">
        <f t="shared" si="2"/>
        <v>0</v>
      </c>
      <c r="H26" s="439">
        <f t="shared" si="2"/>
        <v>0</v>
      </c>
      <c r="I26" s="439">
        <f t="shared" si="2"/>
        <v>0</v>
      </c>
      <c r="J26" s="439">
        <f t="shared" si="2"/>
        <v>0</v>
      </c>
      <c r="K26" s="439">
        <f t="shared" si="2"/>
        <v>0</v>
      </c>
      <c r="L26" s="439">
        <f t="shared" si="2"/>
        <v>0</v>
      </c>
      <c r="M26" s="439">
        <f t="shared" si="2"/>
        <v>0</v>
      </c>
      <c r="N26" s="524">
        <f t="shared" si="2"/>
        <v>0</v>
      </c>
      <c r="O26" s="525">
        <f t="shared" si="1"/>
        <v>0</v>
      </c>
    </row>
    <row r="27" spans="1:15" ht="15.75">
      <c r="A27" s="447"/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47"/>
    </row>
    <row r="28" ht="15.75">
      <c r="A28" s="447"/>
    </row>
  </sheetData>
  <sheetProtection sheet="1" objects="1" scenarios="1"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2011. évre&amp;R&amp;"Times New Roman CE,Félkövér dőlt"&amp;12 &amp;11 15.sz. melléklet&amp;"Times New Roman CE,Normál"&amp;10
&amp;"Times New Roman CE,Félkövér dőlt"Ezer forintban !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M27" sqref="M27"/>
    </sheetView>
  </sheetViews>
  <sheetFormatPr defaultColWidth="9.00390625" defaultRowHeight="12.75"/>
  <cols>
    <col min="1" max="1" width="5.50390625" style="271" customWidth="1"/>
    <col min="2" max="2" width="33.125" style="271" customWidth="1"/>
    <col min="3" max="3" width="12.375" style="271" customWidth="1"/>
    <col min="4" max="4" width="11.50390625" style="271" customWidth="1"/>
    <col min="5" max="5" width="11.375" style="271" customWidth="1"/>
    <col min="6" max="6" width="11.00390625" style="271" customWidth="1"/>
    <col min="7" max="7" width="14.375" style="271" customWidth="1"/>
    <col min="8" max="16384" width="9.375" style="271" customWidth="1"/>
  </cols>
  <sheetData>
    <row r="2" spans="1:7" s="468" customFormat="1" ht="27" customHeight="1">
      <c r="A2" s="466" t="s">
        <v>135</v>
      </c>
      <c r="B2" s="467"/>
      <c r="C2" s="847" t="s">
        <v>183</v>
      </c>
      <c r="D2" s="847"/>
      <c r="E2" s="847"/>
      <c r="F2" s="847"/>
      <c r="G2" s="847"/>
    </row>
    <row r="3" s="468" customFormat="1" ht="15.75"/>
    <row r="4" spans="1:7" s="468" customFormat="1" ht="24.75" customHeight="1">
      <c r="A4" s="466" t="s">
        <v>136</v>
      </c>
      <c r="B4" s="467"/>
      <c r="C4" s="847" t="s">
        <v>183</v>
      </c>
      <c r="D4" s="847"/>
      <c r="E4" s="847"/>
      <c r="F4" s="847"/>
      <c r="G4" s="467"/>
    </row>
    <row r="5" s="469" customFormat="1" ht="12.75"/>
    <row r="6" s="637" customFormat="1" ht="15" customHeight="1">
      <c r="A6" s="636" t="s">
        <v>512</v>
      </c>
    </row>
    <row r="7" s="637" customFormat="1" ht="15" customHeight="1" thickBot="1">
      <c r="A7" s="636" t="s">
        <v>513</v>
      </c>
    </row>
    <row r="8" spans="1:7" s="371" customFormat="1" ht="42" customHeight="1" thickBot="1">
      <c r="A8" s="368" t="s">
        <v>1</v>
      </c>
      <c r="B8" s="369" t="s">
        <v>137</v>
      </c>
      <c r="C8" s="369" t="s">
        <v>549</v>
      </c>
      <c r="D8" s="369" t="s">
        <v>348</v>
      </c>
      <c r="E8" s="369" t="s">
        <v>349</v>
      </c>
      <c r="F8" s="369" t="s">
        <v>550</v>
      </c>
      <c r="G8" s="370" t="s">
        <v>44</v>
      </c>
    </row>
    <row r="9" spans="1:7" ht="24" customHeight="1">
      <c r="A9" s="470" t="s">
        <v>3</v>
      </c>
      <c r="B9" s="471" t="s">
        <v>138</v>
      </c>
      <c r="C9" s="472"/>
      <c r="D9" s="472"/>
      <c r="E9" s="472"/>
      <c r="F9" s="472"/>
      <c r="G9" s="672">
        <f>SUM(C9:F9)</f>
        <v>0</v>
      </c>
    </row>
    <row r="10" spans="1:7" ht="24" customHeight="1">
      <c r="A10" s="473" t="s">
        <v>4</v>
      </c>
      <c r="B10" s="474" t="s">
        <v>139</v>
      </c>
      <c r="C10" s="475"/>
      <c r="D10" s="475"/>
      <c r="E10" s="475"/>
      <c r="F10" s="475"/>
      <c r="G10" s="673">
        <f aca="true" t="shared" si="0" ref="G10:G15">SUM(C10:F10)</f>
        <v>0</v>
      </c>
    </row>
    <row r="11" spans="1:7" ht="24" customHeight="1">
      <c r="A11" s="473" t="s">
        <v>5</v>
      </c>
      <c r="B11" s="474" t="s">
        <v>140</v>
      </c>
      <c r="C11" s="475"/>
      <c r="D11" s="475"/>
      <c r="E11" s="475"/>
      <c r="F11" s="475"/>
      <c r="G11" s="673">
        <f t="shared" si="0"/>
        <v>0</v>
      </c>
    </row>
    <row r="12" spans="1:7" ht="24" customHeight="1">
      <c r="A12" s="473" t="s">
        <v>6</v>
      </c>
      <c r="B12" s="474" t="s">
        <v>141</v>
      </c>
      <c r="C12" s="475"/>
      <c r="D12" s="475"/>
      <c r="E12" s="475"/>
      <c r="F12" s="475"/>
      <c r="G12" s="673">
        <f t="shared" si="0"/>
        <v>0</v>
      </c>
    </row>
    <row r="13" spans="1:7" ht="24" customHeight="1">
      <c r="A13" s="473" t="s">
        <v>7</v>
      </c>
      <c r="B13" s="474" t="s">
        <v>142</v>
      </c>
      <c r="C13" s="475"/>
      <c r="D13" s="475"/>
      <c r="E13" s="475"/>
      <c r="F13" s="475"/>
      <c r="G13" s="673">
        <f t="shared" si="0"/>
        <v>0</v>
      </c>
    </row>
    <row r="14" spans="1:7" ht="24" customHeight="1" thickBot="1">
      <c r="A14" s="476" t="s">
        <v>8</v>
      </c>
      <c r="B14" s="477" t="s">
        <v>143</v>
      </c>
      <c r="C14" s="478"/>
      <c r="D14" s="478"/>
      <c r="E14" s="478"/>
      <c r="F14" s="478"/>
      <c r="G14" s="674">
        <f t="shared" si="0"/>
        <v>0</v>
      </c>
    </row>
    <row r="15" spans="1:7" s="482" customFormat="1" ht="24" customHeight="1" thickBot="1">
      <c r="A15" s="479" t="s">
        <v>9</v>
      </c>
      <c r="B15" s="199" t="s">
        <v>44</v>
      </c>
      <c r="C15" s="480">
        <f>SUM(C9:C14)</f>
        <v>0</v>
      </c>
      <c r="D15" s="480">
        <f>SUM(D9:D14)</f>
        <v>0</v>
      </c>
      <c r="E15" s="480"/>
      <c r="F15" s="480">
        <f>SUM(F9:F14)</f>
        <v>0</v>
      </c>
      <c r="G15" s="481">
        <f t="shared" si="0"/>
        <v>0</v>
      </c>
    </row>
    <row r="16" s="469" customFormat="1" ht="12.75"/>
    <row r="17" s="469" customFormat="1" ht="12.75"/>
    <row r="18" s="469" customFormat="1" ht="12.75"/>
    <row r="19" s="469" customFormat="1" ht="15.75">
      <c r="A19" s="468" t="s">
        <v>572</v>
      </c>
    </row>
    <row r="20" s="469" customFormat="1" ht="12.75"/>
    <row r="23" spans="3:6" ht="13.5">
      <c r="C23" s="483"/>
      <c r="D23" s="484" t="s">
        <v>144</v>
      </c>
      <c r="E23" s="484"/>
      <c r="F23" s="483"/>
    </row>
    <row r="24" spans="3:6" ht="13.5">
      <c r="C24" s="683"/>
      <c r="D24" s="684"/>
      <c r="E24" s="684"/>
      <c r="F24" s="683"/>
    </row>
    <row r="25" spans="3:6" ht="13.5">
      <c r="C25" s="683"/>
      <c r="D25" s="684"/>
      <c r="E25" s="684"/>
      <c r="F25" s="683"/>
    </row>
    <row r="26" spans="1:7" ht="13.5" customHeight="1">
      <c r="A26" s="850" t="s">
        <v>574</v>
      </c>
      <c r="B26" s="850"/>
      <c r="C26" s="850"/>
      <c r="D26" s="850"/>
      <c r="E26" s="850"/>
      <c r="F26" s="850"/>
      <c r="G26" s="850"/>
    </row>
    <row r="27" spans="3:6" ht="13.5">
      <c r="C27" s="683"/>
      <c r="D27" s="684"/>
      <c r="E27" s="684"/>
      <c r="F27" s="683"/>
    </row>
    <row r="28" spans="3:6" ht="13.5">
      <c r="C28" s="683"/>
      <c r="D28" s="684"/>
      <c r="E28" s="684"/>
      <c r="F28" s="683"/>
    </row>
    <row r="29" spans="1:7" ht="13.5" customHeight="1">
      <c r="A29" s="850" t="s">
        <v>551</v>
      </c>
      <c r="B29" s="850"/>
      <c r="C29" s="850"/>
      <c r="D29" s="850"/>
      <c r="E29" s="850"/>
      <c r="F29" s="850"/>
      <c r="G29" s="850"/>
    </row>
    <row r="31" ht="13.5" thickBot="1"/>
    <row r="32" spans="1:7" ht="51.75" customHeight="1" thickBot="1">
      <c r="A32" s="677" t="s">
        <v>107</v>
      </c>
      <c r="B32" s="678" t="s">
        <v>514</v>
      </c>
      <c r="C32" s="848" t="s">
        <v>515</v>
      </c>
      <c r="D32" s="848"/>
      <c r="E32" s="848"/>
      <c r="F32" s="848"/>
      <c r="G32" s="679" t="s">
        <v>516</v>
      </c>
    </row>
    <row r="33" spans="1:7" ht="12.75">
      <c r="A33" s="680"/>
      <c r="B33" s="681"/>
      <c r="C33" s="849"/>
      <c r="D33" s="849"/>
      <c r="E33" s="849"/>
      <c r="F33" s="849"/>
      <c r="G33" s="682"/>
    </row>
    <row r="34" spans="1:7" ht="12.75">
      <c r="A34" s="646"/>
      <c r="B34" s="638"/>
      <c r="C34" s="845"/>
      <c r="D34" s="845"/>
      <c r="E34" s="845"/>
      <c r="F34" s="845"/>
      <c r="G34" s="675"/>
    </row>
    <row r="35" spans="1:7" ht="12.75">
      <c r="A35" s="646"/>
      <c r="B35" s="638"/>
      <c r="C35" s="845"/>
      <c r="D35" s="845"/>
      <c r="E35" s="845"/>
      <c r="F35" s="845"/>
      <c r="G35" s="675"/>
    </row>
    <row r="36" spans="1:7" ht="12.75">
      <c r="A36" s="646"/>
      <c r="B36" s="638"/>
      <c r="C36" s="845"/>
      <c r="D36" s="845"/>
      <c r="E36" s="845"/>
      <c r="F36" s="845"/>
      <c r="G36" s="675"/>
    </row>
    <row r="37" spans="1:7" ht="13.5" thickBot="1">
      <c r="A37" s="647"/>
      <c r="B37" s="648"/>
      <c r="C37" s="846"/>
      <c r="D37" s="846"/>
      <c r="E37" s="846"/>
      <c r="F37" s="846"/>
      <c r="G37" s="676"/>
    </row>
  </sheetData>
  <sheetProtection/>
  <mergeCells count="10">
    <mergeCell ref="C34:F34"/>
    <mergeCell ref="C35:F35"/>
    <mergeCell ref="C36:F36"/>
    <mergeCell ref="C37:F37"/>
    <mergeCell ref="C4:F4"/>
    <mergeCell ref="C2:G2"/>
    <mergeCell ref="C32:F32"/>
    <mergeCell ref="C33:F33"/>
    <mergeCell ref="A29:G29"/>
    <mergeCell ref="A26:G26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16.sz. melléklet a ........./2011. (.....) sz. rendelethez
Adatszolgáltatás 
az elismert tartozásállományról
&amp;"Times New Roman CE,Normál"&amp;10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875" style="255" customWidth="1"/>
    <col min="2" max="2" width="35.50390625" style="256" customWidth="1"/>
    <col min="3" max="6" width="10.875" style="255" customWidth="1"/>
    <col min="7" max="7" width="35.625" style="255" customWidth="1"/>
    <col min="8" max="11" width="10.875" style="255" customWidth="1"/>
    <col min="12" max="16384" width="9.375" style="255" customWidth="1"/>
  </cols>
  <sheetData>
    <row r="1" spans="2:11" ht="39.75" customHeight="1">
      <c r="B1" s="253" t="s">
        <v>460</v>
      </c>
      <c r="C1" s="254"/>
      <c r="D1" s="254"/>
      <c r="E1" s="254"/>
      <c r="F1" s="254"/>
      <c r="G1" s="254"/>
      <c r="H1" s="254"/>
      <c r="I1" s="254"/>
      <c r="J1" s="254"/>
      <c r="K1" s="254"/>
    </row>
    <row r="2" spans="10:11" ht="14.25" thickBot="1">
      <c r="J2" s="257" t="s">
        <v>86</v>
      </c>
      <c r="K2" s="257" t="s">
        <v>86</v>
      </c>
    </row>
    <row r="3" spans="1:11" ht="24" customHeight="1" thickBot="1">
      <c r="A3" s="786" t="s">
        <v>107</v>
      </c>
      <c r="B3" s="258" t="s">
        <v>55</v>
      </c>
      <c r="C3" s="259"/>
      <c r="D3" s="259"/>
      <c r="E3" s="259"/>
      <c r="F3" s="259"/>
      <c r="G3" s="258" t="s">
        <v>69</v>
      </c>
      <c r="H3" s="259"/>
      <c r="I3" s="259"/>
      <c r="J3" s="260"/>
      <c r="K3" s="260"/>
    </row>
    <row r="4" spans="1:11" s="263" customFormat="1" ht="35.25" customHeight="1" thickBot="1">
      <c r="A4" s="787"/>
      <c r="B4" s="261" t="s">
        <v>87</v>
      </c>
      <c r="C4" s="262" t="s">
        <v>558</v>
      </c>
      <c r="D4" s="262" t="s">
        <v>561</v>
      </c>
      <c r="E4" s="262" t="s">
        <v>562</v>
      </c>
      <c r="F4" s="262" t="s">
        <v>692</v>
      </c>
      <c r="G4" s="261" t="s">
        <v>87</v>
      </c>
      <c r="H4" s="262" t="s">
        <v>558</v>
      </c>
      <c r="I4" s="262" t="s">
        <v>561</v>
      </c>
      <c r="J4" s="591" t="s">
        <v>562</v>
      </c>
      <c r="K4" s="733" t="s">
        <v>706</v>
      </c>
    </row>
    <row r="5" spans="1:13" s="263" customFormat="1" ht="12" customHeight="1" thickBot="1">
      <c r="A5" s="182" t="s">
        <v>693</v>
      </c>
      <c r="B5" s="183" t="s">
        <v>694</v>
      </c>
      <c r="C5" s="183" t="s">
        <v>695</v>
      </c>
      <c r="D5" s="183" t="s">
        <v>696</v>
      </c>
      <c r="E5" s="184" t="s">
        <v>697</v>
      </c>
      <c r="F5" s="184" t="s">
        <v>698</v>
      </c>
      <c r="G5" s="184" t="s">
        <v>699</v>
      </c>
      <c r="H5" s="184" t="s">
        <v>700</v>
      </c>
      <c r="I5" s="554" t="s">
        <v>701</v>
      </c>
      <c r="J5" s="554" t="s">
        <v>702</v>
      </c>
      <c r="K5" s="555" t="s">
        <v>703</v>
      </c>
      <c r="L5" s="731"/>
      <c r="M5" s="732"/>
    </row>
    <row r="6" spans="1:11" ht="12.75" customHeight="1">
      <c r="A6" s="541" t="s">
        <v>3</v>
      </c>
      <c r="B6" s="527" t="s">
        <v>545</v>
      </c>
      <c r="C6" s="164">
        <v>2748</v>
      </c>
      <c r="D6" s="164">
        <v>2458</v>
      </c>
      <c r="E6" s="164">
        <v>3800</v>
      </c>
      <c r="F6" s="164"/>
      <c r="G6" s="527" t="s">
        <v>154</v>
      </c>
      <c r="H6" s="164"/>
      <c r="I6" s="164"/>
      <c r="J6" s="129"/>
      <c r="K6" s="129"/>
    </row>
    <row r="7" spans="1:11" ht="12.75" customHeight="1">
      <c r="A7" s="542" t="s">
        <v>4</v>
      </c>
      <c r="B7" s="265" t="s">
        <v>461</v>
      </c>
      <c r="C7" s="165">
        <v>1205</v>
      </c>
      <c r="D7" s="165">
        <v>847</v>
      </c>
      <c r="E7" s="165">
        <v>1016</v>
      </c>
      <c r="F7" s="165"/>
      <c r="G7" s="265" t="s">
        <v>181</v>
      </c>
      <c r="H7" s="165">
        <v>10748</v>
      </c>
      <c r="I7" s="165"/>
      <c r="J7" s="115">
        <v>2040</v>
      </c>
      <c r="K7" s="115"/>
    </row>
    <row r="8" spans="1:11" ht="12.75" customHeight="1">
      <c r="A8" s="542" t="s">
        <v>5</v>
      </c>
      <c r="B8" s="265" t="s">
        <v>407</v>
      </c>
      <c r="C8" s="165"/>
      <c r="D8" s="165"/>
      <c r="E8" s="165"/>
      <c r="F8" s="165"/>
      <c r="G8" s="265" t="s">
        <v>235</v>
      </c>
      <c r="H8" s="165"/>
      <c r="I8" s="165">
        <v>648</v>
      </c>
      <c r="J8" s="115">
        <v>592</v>
      </c>
      <c r="K8" s="115"/>
    </row>
    <row r="9" spans="1:11" ht="12.75" customHeight="1">
      <c r="A9" s="542" t="s">
        <v>6</v>
      </c>
      <c r="B9" s="265" t="s">
        <v>180</v>
      </c>
      <c r="C9" s="165"/>
      <c r="D9" s="165"/>
      <c r="E9" s="165"/>
      <c r="F9" s="165"/>
      <c r="G9" s="265" t="s">
        <v>155</v>
      </c>
      <c r="H9" s="165"/>
      <c r="I9" s="165"/>
      <c r="J9" s="115"/>
      <c r="K9" s="115"/>
    </row>
    <row r="10" spans="1:11" ht="12.75" customHeight="1">
      <c r="A10" s="542" t="s">
        <v>7</v>
      </c>
      <c r="B10" s="265" t="s">
        <v>67</v>
      </c>
      <c r="C10" s="165"/>
      <c r="D10" s="165"/>
      <c r="E10" s="165"/>
      <c r="F10" s="165"/>
      <c r="G10" s="265" t="s">
        <v>462</v>
      </c>
      <c r="H10" s="165">
        <v>982</v>
      </c>
      <c r="I10" s="165">
        <v>1176</v>
      </c>
      <c r="J10" s="115">
        <v>1820</v>
      </c>
      <c r="K10" s="115"/>
    </row>
    <row r="11" spans="1:11" ht="12.75" customHeight="1">
      <c r="A11" s="542" t="s">
        <v>8</v>
      </c>
      <c r="B11" s="265" t="s">
        <v>355</v>
      </c>
      <c r="C11" s="165"/>
      <c r="D11" s="165"/>
      <c r="E11" s="264"/>
      <c r="F11" s="264"/>
      <c r="G11" s="265" t="s">
        <v>38</v>
      </c>
      <c r="H11" s="165"/>
      <c r="I11" s="165"/>
      <c r="J11" s="115">
        <v>6310</v>
      </c>
      <c r="K11" s="115"/>
    </row>
    <row r="12" spans="1:11" ht="12.75" customHeight="1">
      <c r="A12" s="542" t="s">
        <v>9</v>
      </c>
      <c r="B12" s="265" t="s">
        <v>546</v>
      </c>
      <c r="C12" s="165"/>
      <c r="D12" s="165"/>
      <c r="E12" s="165"/>
      <c r="F12" s="165"/>
      <c r="G12" s="265" t="s">
        <v>404</v>
      </c>
      <c r="H12" s="165"/>
      <c r="I12" s="165"/>
      <c r="J12" s="115"/>
      <c r="K12" s="115"/>
    </row>
    <row r="13" spans="1:11" ht="12.75" customHeight="1">
      <c r="A13" s="542" t="s">
        <v>10</v>
      </c>
      <c r="B13" s="265" t="s">
        <v>244</v>
      </c>
      <c r="C13" s="165"/>
      <c r="D13" s="165"/>
      <c r="E13" s="165"/>
      <c r="F13" s="165"/>
      <c r="G13" s="530" t="s">
        <v>279</v>
      </c>
      <c r="H13" s="165"/>
      <c r="I13" s="165"/>
      <c r="J13" s="115"/>
      <c r="K13" s="115"/>
    </row>
    <row r="14" spans="1:11" ht="12.75" customHeight="1">
      <c r="A14" s="542" t="s">
        <v>11</v>
      </c>
      <c r="B14" s="265" t="s">
        <v>547</v>
      </c>
      <c r="C14" s="165"/>
      <c r="D14" s="165"/>
      <c r="E14" s="264">
        <v>800</v>
      </c>
      <c r="F14" s="264"/>
      <c r="G14" s="265" t="s">
        <v>463</v>
      </c>
      <c r="H14" s="165">
        <v>357</v>
      </c>
      <c r="I14" s="165">
        <v>178</v>
      </c>
      <c r="J14" s="115">
        <v>108</v>
      </c>
      <c r="K14" s="115"/>
    </row>
    <row r="15" spans="1:11" ht="12.75" customHeight="1" thickBot="1">
      <c r="A15" s="542" t="s">
        <v>12</v>
      </c>
      <c r="B15" s="265" t="s">
        <v>405</v>
      </c>
      <c r="C15" s="165">
        <v>8538</v>
      </c>
      <c r="D15" s="165"/>
      <c r="E15" s="115"/>
      <c r="F15" s="115"/>
      <c r="G15" s="265" t="s">
        <v>76</v>
      </c>
      <c r="H15" s="165"/>
      <c r="I15" s="165"/>
      <c r="J15" s="115"/>
      <c r="K15" s="115"/>
    </row>
    <row r="16" spans="1:11" ht="15.75" customHeight="1" thickBot="1">
      <c r="A16" s="544" t="s">
        <v>13</v>
      </c>
      <c r="B16" s="545" t="s">
        <v>374</v>
      </c>
      <c r="C16" s="568">
        <f>SUM(C6:C15)</f>
        <v>12491</v>
      </c>
      <c r="D16" s="568">
        <f>SUM(D6:D15)</f>
        <v>3305</v>
      </c>
      <c r="E16" s="568">
        <f>SUM(E6:E15)</f>
        <v>5616</v>
      </c>
      <c r="F16" s="568">
        <f>SUM(F6:F15)</f>
        <v>0</v>
      </c>
      <c r="G16" s="545" t="s">
        <v>375</v>
      </c>
      <c r="H16" s="568">
        <f>SUM(H6:H15)</f>
        <v>12087</v>
      </c>
      <c r="I16" s="568">
        <f>SUM(I6:I15)</f>
        <v>2002</v>
      </c>
      <c r="J16" s="570">
        <f>SUM(J6:J15)</f>
        <v>10870</v>
      </c>
      <c r="K16" s="570">
        <f>SUM(K6:K15)</f>
        <v>0</v>
      </c>
    </row>
    <row r="17" spans="1:11" ht="12.75" customHeight="1">
      <c r="A17" s="592" t="s">
        <v>14</v>
      </c>
      <c r="B17" s="583" t="s">
        <v>464</v>
      </c>
      <c r="C17" s="662">
        <v>2542</v>
      </c>
      <c r="D17" s="662">
        <v>4662</v>
      </c>
      <c r="E17" s="662">
        <v>5625</v>
      </c>
      <c r="F17" s="662"/>
      <c r="G17" s="530" t="s">
        <v>429</v>
      </c>
      <c r="H17" s="656"/>
      <c r="I17" s="656"/>
      <c r="J17" s="657"/>
      <c r="K17" s="657"/>
    </row>
    <row r="18" spans="1:11" ht="12.75" customHeight="1">
      <c r="A18" s="542" t="s">
        <v>15</v>
      </c>
      <c r="B18" s="530" t="s">
        <v>413</v>
      </c>
      <c r="C18" s="652"/>
      <c r="D18" s="652"/>
      <c r="E18" s="652"/>
      <c r="F18" s="652"/>
      <c r="G18" s="530" t="s">
        <v>430</v>
      </c>
      <c r="H18" s="652"/>
      <c r="I18" s="652"/>
      <c r="J18" s="655"/>
      <c r="K18" s="655"/>
    </row>
    <row r="19" spans="1:11" ht="12.75" customHeight="1">
      <c r="A19" s="542" t="s">
        <v>16</v>
      </c>
      <c r="B19" s="530" t="s">
        <v>414</v>
      </c>
      <c r="C19" s="652"/>
      <c r="D19" s="652"/>
      <c r="E19" s="652"/>
      <c r="F19" s="652"/>
      <c r="G19" s="530" t="s">
        <v>431</v>
      </c>
      <c r="H19" s="652"/>
      <c r="I19" s="652">
        <v>339</v>
      </c>
      <c r="J19" s="655">
        <v>371</v>
      </c>
      <c r="K19" s="655"/>
    </row>
    <row r="20" spans="1:11" ht="12.75" customHeight="1">
      <c r="A20" s="542" t="s">
        <v>17</v>
      </c>
      <c r="B20" s="530" t="s">
        <v>415</v>
      </c>
      <c r="C20" s="652">
        <v>1716</v>
      </c>
      <c r="D20" s="652"/>
      <c r="E20" s="652"/>
      <c r="F20" s="652"/>
      <c r="G20" s="530" t="s">
        <v>454</v>
      </c>
      <c r="H20" s="652"/>
      <c r="I20" s="652"/>
      <c r="J20" s="655"/>
      <c r="K20" s="655"/>
    </row>
    <row r="21" spans="1:11" ht="12.75" customHeight="1">
      <c r="A21" s="542" t="s">
        <v>18</v>
      </c>
      <c r="B21" s="530" t="s">
        <v>447</v>
      </c>
      <c r="C21" s="652"/>
      <c r="D21" s="652"/>
      <c r="E21" s="652"/>
      <c r="F21" s="652"/>
      <c r="G21" s="588" t="s">
        <v>455</v>
      </c>
      <c r="H21" s="652"/>
      <c r="I21" s="652"/>
      <c r="J21" s="655"/>
      <c r="K21" s="655"/>
    </row>
    <row r="22" spans="1:11" ht="12.75" customHeight="1">
      <c r="A22" s="542" t="s">
        <v>19</v>
      </c>
      <c r="B22" s="588" t="s">
        <v>448</v>
      </c>
      <c r="C22" s="652"/>
      <c r="D22" s="652"/>
      <c r="E22" s="652"/>
      <c r="F22" s="652"/>
      <c r="G22" s="530" t="s">
        <v>456</v>
      </c>
      <c r="H22" s="652"/>
      <c r="I22" s="652"/>
      <c r="J22" s="655"/>
      <c r="K22" s="655"/>
    </row>
    <row r="23" spans="1:11" ht="12.75" customHeight="1">
      <c r="A23" s="542" t="s">
        <v>20</v>
      </c>
      <c r="B23" s="530" t="s">
        <v>449</v>
      </c>
      <c r="C23" s="652"/>
      <c r="D23" s="652"/>
      <c r="E23" s="652"/>
      <c r="F23" s="652"/>
      <c r="G23" s="527" t="s">
        <v>457</v>
      </c>
      <c r="H23" s="652"/>
      <c r="I23" s="652"/>
      <c r="J23" s="655"/>
      <c r="K23" s="655"/>
    </row>
    <row r="24" spans="1:11" ht="12.75" customHeight="1">
      <c r="A24" s="542" t="s">
        <v>21</v>
      </c>
      <c r="B24" s="527" t="s">
        <v>450</v>
      </c>
      <c r="C24" s="652"/>
      <c r="D24" s="652"/>
      <c r="E24" s="652"/>
      <c r="F24" s="652"/>
      <c r="G24" s="265" t="s">
        <v>458</v>
      </c>
      <c r="H24" s="652"/>
      <c r="I24" s="652"/>
      <c r="J24" s="655"/>
      <c r="K24" s="655"/>
    </row>
    <row r="25" spans="1:11" ht="12.75" customHeight="1">
      <c r="A25" s="542" t="s">
        <v>22</v>
      </c>
      <c r="B25" s="287" t="s">
        <v>451</v>
      </c>
      <c r="C25" s="652"/>
      <c r="D25" s="652"/>
      <c r="E25" s="652"/>
      <c r="F25" s="652"/>
      <c r="G25" s="527" t="s">
        <v>434</v>
      </c>
      <c r="H25" s="652"/>
      <c r="I25" s="652"/>
      <c r="J25" s="655"/>
      <c r="K25" s="655"/>
    </row>
    <row r="26" spans="1:11" ht="12.75" customHeight="1" thickBot="1">
      <c r="A26" s="543" t="s">
        <v>23</v>
      </c>
      <c r="B26" s="266" t="s">
        <v>421</v>
      </c>
      <c r="C26" s="658"/>
      <c r="D26" s="658"/>
      <c r="E26" s="658"/>
      <c r="F26" s="658"/>
      <c r="G26" s="287"/>
      <c r="H26" s="658"/>
      <c r="I26" s="658"/>
      <c r="J26" s="659"/>
      <c r="K26" s="659"/>
    </row>
    <row r="27" spans="1:11" ht="15.75" customHeight="1" thickBot="1">
      <c r="A27" s="544" t="s">
        <v>24</v>
      </c>
      <c r="B27" s="545" t="s">
        <v>465</v>
      </c>
      <c r="C27" s="568">
        <f>SUM(C18:C26)</f>
        <v>1716</v>
      </c>
      <c r="D27" s="568">
        <f>SUM(D18:D26)</f>
        <v>0</v>
      </c>
      <c r="E27" s="568">
        <f>SUM(E18:E26)</f>
        <v>0</v>
      </c>
      <c r="F27" s="568">
        <f>SUM(F18:F26)</f>
        <v>0</v>
      </c>
      <c r="G27" s="545" t="s">
        <v>468</v>
      </c>
      <c r="H27" s="327">
        <f>SUM(H17:H26)</f>
        <v>0</v>
      </c>
      <c r="I27" s="327">
        <f>SUM(I17:I26)</f>
        <v>339</v>
      </c>
      <c r="J27" s="328">
        <f>SUM(J17:J26)</f>
        <v>371</v>
      </c>
      <c r="K27" s="328">
        <f>SUM(K17:K26)</f>
        <v>0</v>
      </c>
    </row>
    <row r="28" spans="1:11" ht="18" customHeight="1" thickBot="1">
      <c r="A28" s="544" t="s">
        <v>25</v>
      </c>
      <c r="B28" s="211" t="s">
        <v>466</v>
      </c>
      <c r="C28" s="571">
        <f>+C16+C17+C27</f>
        <v>16749</v>
      </c>
      <c r="D28" s="571">
        <f>+D16+D17+D27</f>
        <v>7967</v>
      </c>
      <c r="E28" s="571">
        <f>+E16+E17+E27</f>
        <v>11241</v>
      </c>
      <c r="F28" s="571">
        <f>+F16+F17+F27</f>
        <v>0</v>
      </c>
      <c r="G28" s="211" t="s">
        <v>467</v>
      </c>
      <c r="H28" s="571">
        <f>+H16+H27</f>
        <v>12087</v>
      </c>
      <c r="I28" s="571">
        <f>+I16+I27</f>
        <v>2341</v>
      </c>
      <c r="J28" s="572">
        <f>+J16+J27</f>
        <v>11241</v>
      </c>
      <c r="K28" s="572">
        <f>+K16+K27</f>
        <v>0</v>
      </c>
    </row>
    <row r="29" spans="1:11" ht="18" customHeight="1" thickBot="1">
      <c r="A29" s="544" t="s">
        <v>26</v>
      </c>
      <c r="B29" s="212" t="s">
        <v>543</v>
      </c>
      <c r="C29" s="569" t="str">
        <f>IF(((H16-C16)&gt;0),H16-C16,"----")</f>
        <v>----</v>
      </c>
      <c r="D29" s="569" t="str">
        <f>IF(((I16-D16)&gt;0),I16-D16,"----")</f>
        <v>----</v>
      </c>
      <c r="E29" s="569">
        <f>IF(((J16-E16)&gt;0),J16-E16,"----")</f>
        <v>5254</v>
      </c>
      <c r="F29" s="569" t="str">
        <f>IF(((K16-F16)&gt;0),K16-F16,"----")</f>
        <v>----</v>
      </c>
      <c r="G29" s="212" t="s">
        <v>548</v>
      </c>
      <c r="H29" s="569">
        <f>IF(((C16-H16)&gt;0),C16-H16,"----")</f>
        <v>404</v>
      </c>
      <c r="I29" s="569">
        <f>IF(((D16-I16)&gt;0),D16-I16,"----")</f>
        <v>1303</v>
      </c>
      <c r="J29" s="569" t="str">
        <f>IF(((E16-J16)&gt;0),E16-J16,"----")</f>
        <v>----</v>
      </c>
      <c r="K29" s="569" t="str">
        <f>IF(((F16-K16)&gt;0),F16-K16,"----")</f>
        <v>----</v>
      </c>
    </row>
    <row r="32" ht="15.75">
      <c r="B32" s="551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8" t="s">
        <v>379</v>
      </c>
      <c r="E1" s="573" t="s">
        <v>403</v>
      </c>
    </row>
    <row r="3" spans="1:5" ht="15.75">
      <c r="A3" s="574" t="s">
        <v>552</v>
      </c>
      <c r="B3" s="559"/>
      <c r="C3" s="560"/>
      <c r="D3" s="560"/>
      <c r="E3" s="560"/>
    </row>
    <row r="4" spans="1:5" ht="12.75">
      <c r="A4" s="559"/>
      <c r="B4" s="559"/>
      <c r="C4" s="560"/>
      <c r="D4" s="561"/>
      <c r="E4" s="561"/>
    </row>
    <row r="5" spans="1:5" ht="12.75">
      <c r="A5" s="641" t="s">
        <v>517</v>
      </c>
      <c r="B5" s="643" t="e">
        <f>+'1.sz.mell.'!#REF!</f>
        <v>#REF!</v>
      </c>
      <c r="C5" s="641" t="s">
        <v>518</v>
      </c>
      <c r="D5" s="645">
        <f>+'2.a.sz.mell  '!C18+'2.b.sz.mell  '!C16</f>
        <v>35737</v>
      </c>
      <c r="E5" s="643" t="e">
        <f>+B5-D5</f>
        <v>#REF!</v>
      </c>
    </row>
    <row r="6" spans="1:5" ht="12.75">
      <c r="A6" s="641" t="s">
        <v>380</v>
      </c>
      <c r="B6" s="643" t="e">
        <f>+'1.sz.mell.'!#REF!</f>
        <v>#REF!</v>
      </c>
      <c r="C6" s="641" t="s">
        <v>519</v>
      </c>
      <c r="D6" s="645">
        <f>+'2.a.sz.mell  '!C30+'2.b.sz.mell  '!C27</f>
        <v>1612</v>
      </c>
      <c r="E6" s="643" t="e">
        <f aca="true" t="shared" si="0" ref="E6:E37">+B6-D6</f>
        <v>#REF!</v>
      </c>
    </row>
    <row r="7" spans="1:5" ht="12.75">
      <c r="A7" s="641" t="s">
        <v>381</v>
      </c>
      <c r="B7" s="643" t="e">
        <f>+'1.sz.mell.'!#REF!</f>
        <v>#REF!</v>
      </c>
      <c r="C7" s="641" t="s">
        <v>520</v>
      </c>
      <c r="D7" s="645">
        <f>+'2.a.sz.mell  '!C31+'2.b.sz.mell  '!C28</f>
        <v>41852</v>
      </c>
      <c r="E7" s="643" t="e">
        <f t="shared" si="0"/>
        <v>#REF!</v>
      </c>
    </row>
    <row r="8" spans="1:5" ht="12.75">
      <c r="A8" s="641"/>
      <c r="B8" s="643"/>
      <c r="C8" s="641"/>
      <c r="D8" s="645"/>
      <c r="E8" s="643"/>
    </row>
    <row r="9" spans="1:5" ht="15.75">
      <c r="A9" s="386" t="s">
        <v>553</v>
      </c>
      <c r="B9" s="644"/>
      <c r="C9" s="641"/>
      <c r="D9" s="645"/>
      <c r="E9" s="643"/>
    </row>
    <row r="10" spans="1:5" ht="12.75">
      <c r="A10" s="641"/>
      <c r="B10" s="643"/>
      <c r="C10" s="641"/>
      <c r="D10" s="645"/>
      <c r="E10" s="643"/>
    </row>
    <row r="11" spans="1:5" ht="12.75">
      <c r="A11" s="641" t="s">
        <v>521</v>
      </c>
      <c r="B11" s="643">
        <f>+'1.sz.mell.'!C43</f>
        <v>27163</v>
      </c>
      <c r="C11" s="641" t="s">
        <v>522</v>
      </c>
      <c r="D11" s="645">
        <f>+'2.a.sz.mell  '!D18+'2.b.sz.mell  '!D16</f>
        <v>27163</v>
      </c>
      <c r="E11" s="643">
        <f t="shared" si="0"/>
        <v>0</v>
      </c>
    </row>
    <row r="12" spans="1:5" ht="12.75">
      <c r="A12" s="641" t="s">
        <v>382</v>
      </c>
      <c r="B12" s="643">
        <f>+'1.sz.mell.'!C46</f>
        <v>-895</v>
      </c>
      <c r="C12" s="641" t="s">
        <v>523</v>
      </c>
      <c r="D12" s="645">
        <f>+'2.a.sz.mell  '!D30+'2.b.sz.mell  '!D27</f>
        <v>-895</v>
      </c>
      <c r="E12" s="643">
        <f t="shared" si="0"/>
        <v>0</v>
      </c>
    </row>
    <row r="13" spans="1:5" ht="12.75">
      <c r="A13" s="641" t="s">
        <v>383</v>
      </c>
      <c r="B13" s="643">
        <f>+'1.sz.mell.'!C53</f>
        <v>32811</v>
      </c>
      <c r="C13" s="641" t="s">
        <v>524</v>
      </c>
      <c r="D13" s="645">
        <f>+'2.a.sz.mell  '!D31+'2.b.sz.mell  '!D28</f>
        <v>32811</v>
      </c>
      <c r="E13" s="643">
        <f t="shared" si="0"/>
        <v>0</v>
      </c>
    </row>
    <row r="14" spans="1:5" ht="12.75">
      <c r="A14" s="641"/>
      <c r="B14" s="643"/>
      <c r="C14" s="641"/>
      <c r="D14" s="645"/>
      <c r="E14" s="643"/>
    </row>
    <row r="15" spans="1:5" ht="15.75">
      <c r="A15" s="386" t="s">
        <v>554</v>
      </c>
      <c r="B15" s="644"/>
      <c r="C15" s="641"/>
      <c r="D15" s="645"/>
      <c r="E15" s="643"/>
    </row>
    <row r="16" spans="1:5" ht="12.75">
      <c r="A16" s="641"/>
      <c r="B16" s="643"/>
      <c r="C16" s="641"/>
      <c r="D16" s="645"/>
      <c r="E16" s="643"/>
    </row>
    <row r="17" spans="1:5" ht="12.75">
      <c r="A17" s="641" t="s">
        <v>525</v>
      </c>
      <c r="B17" s="643" t="e">
        <f>+'1.sz.mell.'!#REF!</f>
        <v>#REF!</v>
      </c>
      <c r="C17" s="641" t="s">
        <v>526</v>
      </c>
      <c r="D17" s="645">
        <f>+'2.a.sz.mell  '!E18+'2.b.sz.mell  '!E16</f>
        <v>23215</v>
      </c>
      <c r="E17" s="643" t="e">
        <f t="shared" si="0"/>
        <v>#REF!</v>
      </c>
    </row>
    <row r="18" spans="1:5" ht="12.75">
      <c r="A18" s="641" t="s">
        <v>384</v>
      </c>
      <c r="B18" s="643" t="e">
        <f>+'1.sz.mell.'!#REF!</f>
        <v>#REF!</v>
      </c>
      <c r="C18" s="641" t="s">
        <v>527</v>
      </c>
      <c r="D18" s="645">
        <f>+'2.a.sz.mell  '!E30+'2.b.sz.mell  '!E27</f>
        <v>3577</v>
      </c>
      <c r="E18" s="643" t="e">
        <f t="shared" si="0"/>
        <v>#REF!</v>
      </c>
    </row>
    <row r="19" spans="1:5" ht="12.75">
      <c r="A19" s="641" t="s">
        <v>385</v>
      </c>
      <c r="B19" s="643" t="e">
        <f>+'1.sz.mell.'!#REF!</f>
        <v>#REF!</v>
      </c>
      <c r="C19" s="641" t="s">
        <v>528</v>
      </c>
      <c r="D19" s="645">
        <f>+'2.a.sz.mell  '!E31+'2.b.sz.mell  '!E28</f>
        <v>33811</v>
      </c>
      <c r="E19" s="643" t="e">
        <f t="shared" si="0"/>
        <v>#REF!</v>
      </c>
    </row>
    <row r="20" spans="1:5" ht="12.75">
      <c r="A20" s="641"/>
      <c r="B20" s="643"/>
      <c r="C20" s="641"/>
      <c r="D20" s="645"/>
      <c r="E20" s="643"/>
    </row>
    <row r="21" spans="1:5" ht="15.75">
      <c r="A21" s="386" t="s">
        <v>555</v>
      </c>
      <c r="B21" s="644"/>
      <c r="C21" s="641"/>
      <c r="D21" s="645"/>
      <c r="E21" s="643"/>
    </row>
    <row r="22" spans="1:5" ht="12.75">
      <c r="A22" s="642"/>
      <c r="B22" s="644"/>
      <c r="C22" s="641"/>
      <c r="D22" s="645"/>
      <c r="E22" s="643"/>
    </row>
    <row r="23" spans="1:5" ht="12.75">
      <c r="A23" s="641" t="s">
        <v>529</v>
      </c>
      <c r="B23" s="643" t="e">
        <f>+'1.sz.mell.'!#REF!</f>
        <v>#REF!</v>
      </c>
      <c r="C23" s="641" t="s">
        <v>532</v>
      </c>
      <c r="D23" s="645">
        <f>+'2.a.sz.mell  '!I18+'2.b.sz.mell  '!H16</f>
        <v>35413</v>
      </c>
      <c r="E23" s="643" t="e">
        <f t="shared" si="0"/>
        <v>#REF!</v>
      </c>
    </row>
    <row r="24" spans="1:5" ht="12.75">
      <c r="A24" s="641" t="s">
        <v>386</v>
      </c>
      <c r="B24" s="643" t="e">
        <f>+'1.sz.mell.'!#REF!</f>
        <v>#REF!</v>
      </c>
      <c r="C24" s="641" t="s">
        <v>533</v>
      </c>
      <c r="D24" s="645">
        <f>+'2.a.sz.mell  '!I30+'2.b.sz.mell  '!H27</f>
        <v>-30</v>
      </c>
      <c r="E24" s="643" t="e">
        <f t="shared" si="0"/>
        <v>#REF!</v>
      </c>
    </row>
    <row r="25" spans="1:5" ht="12.75">
      <c r="A25" s="641" t="s">
        <v>387</v>
      </c>
      <c r="B25" s="643" t="e">
        <f>+'1.sz.mell.'!#REF!</f>
        <v>#REF!</v>
      </c>
      <c r="C25" s="641" t="s">
        <v>534</v>
      </c>
      <c r="D25" s="645">
        <f>+'2.a.sz.mell  '!I31+'2.b.sz.mell  '!H28</f>
        <v>35383</v>
      </c>
      <c r="E25" s="643" t="e">
        <f t="shared" si="0"/>
        <v>#REF!</v>
      </c>
    </row>
    <row r="26" spans="1:5" ht="12.75">
      <c r="A26" s="641"/>
      <c r="B26" s="643"/>
      <c r="C26" s="641"/>
      <c r="D26" s="645"/>
      <c r="E26" s="643"/>
    </row>
    <row r="27" spans="1:5" ht="15.75">
      <c r="A27" s="386" t="s">
        <v>556</v>
      </c>
      <c r="B27" s="644"/>
      <c r="C27" s="641"/>
      <c r="D27" s="645"/>
      <c r="E27" s="643"/>
    </row>
    <row r="28" spans="1:5" ht="12.75">
      <c r="A28" s="641"/>
      <c r="B28" s="643"/>
      <c r="C28" s="641"/>
      <c r="D28" s="645"/>
      <c r="E28" s="643"/>
    </row>
    <row r="29" spans="1:5" ht="12.75">
      <c r="A29" s="641" t="s">
        <v>530</v>
      </c>
      <c r="B29" s="643">
        <f>+'1.sz.mell.'!C84</f>
        <v>26347</v>
      </c>
      <c r="C29" s="641" t="s">
        <v>535</v>
      </c>
      <c r="D29" s="645">
        <f>+'2.a.sz.mell  '!J18+'2.b.sz.mell  '!I16</f>
        <v>26347</v>
      </c>
      <c r="E29" s="643">
        <f t="shared" si="0"/>
        <v>0</v>
      </c>
    </row>
    <row r="30" spans="1:5" ht="12.75">
      <c r="A30" s="641" t="s">
        <v>388</v>
      </c>
      <c r="B30" s="643">
        <f>+'1.sz.mell.'!C85</f>
        <v>56</v>
      </c>
      <c r="C30" s="641" t="s">
        <v>536</v>
      </c>
      <c r="D30" s="645">
        <f>+'2.a.sz.mell  '!J30+'2.b.sz.mell  '!I27</f>
        <v>56</v>
      </c>
      <c r="E30" s="643">
        <f t="shared" si="0"/>
        <v>0</v>
      </c>
    </row>
    <row r="31" spans="1:5" ht="12.75">
      <c r="A31" s="641" t="s">
        <v>389</v>
      </c>
      <c r="B31" s="643">
        <f>+'1.sz.mell.'!C92</f>
        <v>26403</v>
      </c>
      <c r="C31" s="641" t="s">
        <v>537</v>
      </c>
      <c r="D31" s="645">
        <f>+'2.a.sz.mell  '!J31+'2.b.sz.mell  '!I28</f>
        <v>26403</v>
      </c>
      <c r="E31" s="643">
        <f t="shared" si="0"/>
        <v>0</v>
      </c>
    </row>
    <row r="32" spans="1:5" ht="12.75">
      <c r="A32" s="641"/>
      <c r="B32" s="643"/>
      <c r="C32" s="641"/>
      <c r="D32" s="645"/>
      <c r="E32" s="643"/>
    </row>
    <row r="33" spans="1:5" ht="15.75">
      <c r="A33" s="386" t="s">
        <v>557</v>
      </c>
      <c r="B33" s="644"/>
      <c r="C33" s="641"/>
      <c r="D33" s="645"/>
      <c r="E33" s="643"/>
    </row>
    <row r="34" spans="1:5" ht="12.75">
      <c r="A34" s="641"/>
      <c r="B34" s="643"/>
      <c r="C34" s="641"/>
      <c r="D34" s="645"/>
      <c r="E34" s="643"/>
    </row>
    <row r="35" spans="1:5" ht="12.75">
      <c r="A35" s="641" t="s">
        <v>531</v>
      </c>
      <c r="B35" s="643" t="e">
        <f>+'1.sz.mell.'!#REF!</f>
        <v>#REF!</v>
      </c>
      <c r="C35" s="641" t="s">
        <v>538</v>
      </c>
      <c r="D35" s="645">
        <f>+'2.a.sz.mell  '!K18+'2.b.sz.mell  '!J16</f>
        <v>33440</v>
      </c>
      <c r="E35" s="643" t="e">
        <f t="shared" si="0"/>
        <v>#REF!</v>
      </c>
    </row>
    <row r="36" spans="1:5" ht="12.75">
      <c r="A36" s="641" t="s">
        <v>390</v>
      </c>
      <c r="B36" s="643" t="e">
        <f>+'1.sz.mell.'!#REF!</f>
        <v>#REF!</v>
      </c>
      <c r="C36" s="641" t="s">
        <v>539</v>
      </c>
      <c r="D36" s="645">
        <f>+'2.a.sz.mell  '!K30+'2.b.sz.mell  '!J27</f>
        <v>371</v>
      </c>
      <c r="E36" s="643" t="e">
        <f t="shared" si="0"/>
        <v>#REF!</v>
      </c>
    </row>
    <row r="37" spans="1:5" ht="12.75">
      <c r="A37" s="641" t="s">
        <v>391</v>
      </c>
      <c r="B37" s="643" t="e">
        <f>+'1.sz.mell.'!#REF!</f>
        <v>#REF!</v>
      </c>
      <c r="C37" s="641" t="s">
        <v>540</v>
      </c>
      <c r="D37" s="645">
        <f>+'2.a.sz.mell  '!K31+'2.b.sz.mell  '!J28</f>
        <v>33811</v>
      </c>
      <c r="E37" s="643" t="e">
        <f t="shared" si="0"/>
        <v>#REF!</v>
      </c>
    </row>
    <row r="38" spans="1:5" ht="12.75">
      <c r="A38" s="560"/>
      <c r="B38" s="560"/>
      <c r="C38" s="641"/>
      <c r="D38" s="645"/>
      <c r="E38" s="561"/>
    </row>
    <row r="39" spans="1:5" ht="12.75">
      <c r="A39" s="560"/>
      <c r="B39" s="560"/>
      <c r="C39" s="560"/>
      <c r="D39" s="560"/>
      <c r="E39" s="560"/>
    </row>
    <row r="40" spans="1:5" ht="12.75">
      <c r="A40" s="560"/>
      <c r="B40" s="560"/>
      <c r="C40" s="560"/>
      <c r="D40" s="560"/>
      <c r="E40" s="560"/>
    </row>
    <row r="41" spans="1:5" ht="12.75">
      <c r="A41" s="560"/>
      <c r="B41" s="560"/>
      <c r="C41" s="560"/>
      <c r="D41" s="560"/>
      <c r="E41" s="560"/>
    </row>
  </sheetData>
  <sheetProtection sheet="1"/>
  <conditionalFormatting sqref="E5:E37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="120" zoomScaleNormal="120" workbookViewId="0" topLeftCell="B37">
      <selection activeCell="J49" sqref="J49"/>
    </sheetView>
  </sheetViews>
  <sheetFormatPr defaultColWidth="9.00390625" defaultRowHeight="12.75"/>
  <cols>
    <col min="1" max="1" width="8.50390625" style="235" customWidth="1"/>
    <col min="2" max="2" width="34.375" style="235" customWidth="1"/>
    <col min="3" max="3" width="8.875" style="235" customWidth="1"/>
    <col min="4" max="4" width="10.00390625" style="235" customWidth="1"/>
    <col min="5" max="6" width="9.00390625" style="235" customWidth="1"/>
    <col min="7" max="7" width="10.875" style="235" customWidth="1"/>
    <col min="8" max="16384" width="9.375" style="235" customWidth="1"/>
  </cols>
  <sheetData>
    <row r="1" spans="1:7" ht="15.75" customHeight="1">
      <c r="A1" s="234" t="s">
        <v>0</v>
      </c>
      <c r="B1" s="234"/>
      <c r="C1" s="234"/>
      <c r="D1" s="234"/>
      <c r="E1" s="234"/>
      <c r="F1" s="234"/>
      <c r="G1" s="234"/>
    </row>
    <row r="2" spans="1:8" ht="15.75" customHeight="1" thickBot="1">
      <c r="A2" s="25"/>
      <c r="B2" s="25"/>
      <c r="C2" s="25"/>
      <c r="E2" s="710" t="s">
        <v>50</v>
      </c>
      <c r="F2" s="711"/>
      <c r="H2" s="711"/>
    </row>
    <row r="3" spans="1:8" ht="37.5" customHeight="1" thickBot="1">
      <c r="A3" s="93" t="s">
        <v>1</v>
      </c>
      <c r="B3" s="94" t="s">
        <v>2</v>
      </c>
      <c r="C3" s="94" t="s">
        <v>558</v>
      </c>
      <c r="D3" s="94" t="s">
        <v>559</v>
      </c>
      <c r="E3" s="236" t="s">
        <v>560</v>
      </c>
      <c r="F3" s="236" t="s">
        <v>721</v>
      </c>
      <c r="G3" s="236" t="s">
        <v>692</v>
      </c>
      <c r="H3" s="581"/>
    </row>
    <row r="4" spans="1:7" s="237" customFormat="1" ht="12" customHeight="1" thickBot="1">
      <c r="A4" s="182" t="s">
        <v>693</v>
      </c>
      <c r="B4" s="183" t="s">
        <v>694</v>
      </c>
      <c r="C4" s="183" t="s">
        <v>695</v>
      </c>
      <c r="D4" s="183" t="s">
        <v>696</v>
      </c>
      <c r="E4" s="184" t="s">
        <v>697</v>
      </c>
      <c r="F4" s="184"/>
      <c r="G4" s="184" t="s">
        <v>698</v>
      </c>
    </row>
    <row r="5" spans="1:7" s="10" customFormat="1" ht="12" customHeight="1" thickBot="1">
      <c r="A5" s="75" t="s">
        <v>3</v>
      </c>
      <c r="B5" s="204" t="s">
        <v>335</v>
      </c>
      <c r="C5" s="218">
        <v>8</v>
      </c>
      <c r="D5" s="218">
        <v>4</v>
      </c>
      <c r="E5" s="219"/>
      <c r="F5" s="219"/>
      <c r="G5" s="219"/>
    </row>
    <row r="6" spans="1:7" s="10" customFormat="1" ht="12" customHeight="1" thickBot="1">
      <c r="A6" s="71" t="s">
        <v>4</v>
      </c>
      <c r="B6" s="205" t="s">
        <v>336</v>
      </c>
      <c r="C6" s="240">
        <f>C7+C8+C9</f>
        <v>843</v>
      </c>
      <c r="D6" s="240">
        <f>D7+D8+D9</f>
        <v>0</v>
      </c>
      <c r="E6" s="241">
        <f>E7+E8+E9</f>
        <v>0</v>
      </c>
      <c r="F6" s="241"/>
      <c r="G6" s="241">
        <f>G7+G8+G9</f>
        <v>0</v>
      </c>
    </row>
    <row r="7" spans="1:7" s="10" customFormat="1" ht="12" customHeight="1">
      <c r="A7" s="49" t="s">
        <v>218</v>
      </c>
      <c r="B7" s="33" t="s">
        <v>322</v>
      </c>
      <c r="C7" s="61">
        <v>843</v>
      </c>
      <c r="D7" s="60"/>
      <c r="E7" s="61"/>
      <c r="F7" s="61"/>
      <c r="G7" s="61"/>
    </row>
    <row r="8" spans="1:7" s="10" customFormat="1" ht="12" customHeight="1">
      <c r="A8" s="47" t="s">
        <v>219</v>
      </c>
      <c r="B8" s="28" t="s">
        <v>79</v>
      </c>
      <c r="C8" s="29"/>
      <c r="D8" s="29"/>
      <c r="E8" s="57"/>
      <c r="F8" s="57"/>
      <c r="G8" s="57"/>
    </row>
    <row r="9" spans="1:7" s="10" customFormat="1" ht="12" customHeight="1" thickBot="1">
      <c r="A9" s="47" t="s">
        <v>220</v>
      </c>
      <c r="B9" s="28" t="s">
        <v>323</v>
      </c>
      <c r="C9" s="29"/>
      <c r="D9" s="29"/>
      <c r="E9" s="57"/>
      <c r="F9" s="57"/>
      <c r="G9" s="57"/>
    </row>
    <row r="10" spans="1:7" s="10" customFormat="1" ht="12" customHeight="1" thickBot="1">
      <c r="A10" s="71" t="s">
        <v>5</v>
      </c>
      <c r="B10" s="205" t="s">
        <v>337</v>
      </c>
      <c r="C10" s="240">
        <f>SUM(C11:C13)</f>
        <v>0</v>
      </c>
      <c r="D10" s="240">
        <f>SUM(D11:D13)</f>
        <v>0</v>
      </c>
      <c r="E10" s="241">
        <f>SUM(E11:E13)</f>
        <v>0</v>
      </c>
      <c r="F10" s="241"/>
      <c r="G10" s="241">
        <f>SUM(G11:G13)</f>
        <v>2</v>
      </c>
    </row>
    <row r="11" spans="1:7" s="10" customFormat="1" ht="12" customHeight="1">
      <c r="A11" s="49" t="s">
        <v>185</v>
      </c>
      <c r="B11" s="33" t="s">
        <v>146</v>
      </c>
      <c r="C11" s="60"/>
      <c r="D11" s="60"/>
      <c r="E11" s="61"/>
      <c r="F11" s="61"/>
      <c r="G11" s="61"/>
    </row>
    <row r="12" spans="1:7" s="10" customFormat="1" ht="12" customHeight="1">
      <c r="A12" s="46" t="s">
        <v>186</v>
      </c>
      <c r="B12" s="28" t="s">
        <v>145</v>
      </c>
      <c r="C12" s="55"/>
      <c r="D12" s="55"/>
      <c r="E12" s="56"/>
      <c r="F12" s="56"/>
      <c r="G12" s="56"/>
    </row>
    <row r="13" spans="1:7" s="10" customFormat="1" ht="12" customHeight="1" thickBot="1">
      <c r="A13" s="50" t="s">
        <v>187</v>
      </c>
      <c r="B13" s="36" t="s">
        <v>147</v>
      </c>
      <c r="C13" s="62"/>
      <c r="D13" s="62"/>
      <c r="E13" s="63"/>
      <c r="F13" s="63"/>
      <c r="G13" s="63">
        <v>2</v>
      </c>
    </row>
    <row r="14" spans="1:7" s="10" customFormat="1" ht="12" customHeight="1" thickBot="1">
      <c r="A14" s="71" t="s">
        <v>6</v>
      </c>
      <c r="B14" s="205" t="s">
        <v>345</v>
      </c>
      <c r="C14" s="240">
        <f>C15+C16+C17+C18</f>
        <v>0</v>
      </c>
      <c r="D14" s="240">
        <f>D15+D16+D17+D18</f>
        <v>918</v>
      </c>
      <c r="E14" s="241">
        <f>E15+E16+E17+E18</f>
        <v>200</v>
      </c>
      <c r="F14" s="241">
        <f>F15+F16+F17+F18</f>
        <v>209</v>
      </c>
      <c r="G14" s="241">
        <f>G15+G16+G17+G18</f>
        <v>210</v>
      </c>
    </row>
    <row r="15" spans="1:7" s="10" customFormat="1" ht="12" customHeight="1">
      <c r="A15" s="49" t="s">
        <v>189</v>
      </c>
      <c r="B15" s="201" t="s">
        <v>328</v>
      </c>
      <c r="C15" s="60"/>
      <c r="D15" s="60">
        <v>918</v>
      </c>
      <c r="E15" s="61">
        <v>200</v>
      </c>
      <c r="F15" s="61">
        <v>209</v>
      </c>
      <c r="G15" s="61">
        <v>210</v>
      </c>
    </row>
    <row r="16" spans="1:7" s="10" customFormat="1" ht="12" customHeight="1">
      <c r="A16" s="47" t="s">
        <v>190</v>
      </c>
      <c r="B16" s="202" t="s">
        <v>329</v>
      </c>
      <c r="C16" s="29"/>
      <c r="D16" s="29"/>
      <c r="E16" s="57"/>
      <c r="F16" s="57"/>
      <c r="G16" s="57"/>
    </row>
    <row r="17" spans="1:7" s="10" customFormat="1" ht="12" customHeight="1">
      <c r="A17" s="47" t="s">
        <v>191</v>
      </c>
      <c r="B17" s="202" t="s">
        <v>330</v>
      </c>
      <c r="C17" s="213"/>
      <c r="D17" s="213"/>
      <c r="E17" s="214"/>
      <c r="F17" s="214"/>
      <c r="G17" s="214"/>
    </row>
    <row r="18" spans="1:7" s="10" customFormat="1" ht="12" customHeight="1" thickBot="1">
      <c r="A18" s="46" t="s">
        <v>265</v>
      </c>
      <c r="B18" s="203" t="s">
        <v>331</v>
      </c>
      <c r="C18" s="215"/>
      <c r="D18" s="215"/>
      <c r="E18" s="216"/>
      <c r="F18" s="216"/>
      <c r="G18" s="216"/>
    </row>
    <row r="19" spans="1:7" s="10" customFormat="1" ht="12" customHeight="1" thickBot="1">
      <c r="A19" s="71" t="s">
        <v>7</v>
      </c>
      <c r="B19" s="205" t="s">
        <v>469</v>
      </c>
      <c r="C19" s="267">
        <f>C20+C21</f>
        <v>0</v>
      </c>
      <c r="D19" s="267">
        <f>D20+D21</f>
        <v>0</v>
      </c>
      <c r="E19" s="268">
        <f>E20+E21</f>
        <v>0</v>
      </c>
      <c r="F19" s="268"/>
      <c r="G19" s="268">
        <f>G20+G21</f>
        <v>0</v>
      </c>
    </row>
    <row r="20" spans="1:7" s="10" customFormat="1" ht="12" customHeight="1">
      <c r="A20" s="51" t="s">
        <v>192</v>
      </c>
      <c r="B20" s="40" t="s">
        <v>470</v>
      </c>
      <c r="C20" s="41"/>
      <c r="D20" s="41"/>
      <c r="E20" s="66"/>
      <c r="F20" s="66"/>
      <c r="G20" s="66"/>
    </row>
    <row r="21" spans="1:7" s="10" customFormat="1" ht="12" customHeight="1" thickBot="1">
      <c r="A21" s="52" t="s">
        <v>193</v>
      </c>
      <c r="B21" s="33" t="s">
        <v>471</v>
      </c>
      <c r="C21" s="53"/>
      <c r="D21" s="53"/>
      <c r="E21" s="54"/>
      <c r="F21" s="54"/>
      <c r="G21" s="54"/>
    </row>
    <row r="22" spans="1:7" s="10" customFormat="1" ht="12" customHeight="1" thickBot="1">
      <c r="A22" s="71" t="s">
        <v>8</v>
      </c>
      <c r="B22" s="206" t="s">
        <v>474</v>
      </c>
      <c r="C22" s="247">
        <f>C5+C6+C10+C14+C19</f>
        <v>851</v>
      </c>
      <c r="D22" s="247">
        <f>D5+D6+D10+D14+D19</f>
        <v>922</v>
      </c>
      <c r="E22" s="248">
        <f>E5+E6+E10+E14+E19</f>
        <v>200</v>
      </c>
      <c r="F22" s="248">
        <v>209</v>
      </c>
      <c r="G22" s="248">
        <f>G5+G6+G10+G14+G19</f>
        <v>212</v>
      </c>
    </row>
    <row r="23" spans="1:7" s="10" customFormat="1" ht="12" customHeight="1" thickBot="1">
      <c r="A23" s="172" t="s">
        <v>9</v>
      </c>
      <c r="B23" s="205" t="s">
        <v>472</v>
      </c>
      <c r="C23" s="216">
        <v>55</v>
      </c>
      <c r="D23" s="575"/>
      <c r="E23" s="576">
        <v>38</v>
      </c>
      <c r="F23" s="576">
        <v>38</v>
      </c>
      <c r="G23" s="576">
        <v>38</v>
      </c>
    </row>
    <row r="24" spans="1:7" s="10" customFormat="1" ht="12" customHeight="1" thickBot="1">
      <c r="A24" s="537" t="s">
        <v>475</v>
      </c>
      <c r="B24" s="205" t="s">
        <v>476</v>
      </c>
      <c r="C24" s="576">
        <v>46</v>
      </c>
      <c r="D24" s="593">
        <v>50</v>
      </c>
      <c r="E24" s="594"/>
      <c r="F24" s="594"/>
      <c r="G24" s="594"/>
    </row>
    <row r="25" spans="1:7" s="10" customFormat="1" ht="15" customHeight="1" thickBot="1">
      <c r="A25" s="71" t="s">
        <v>11</v>
      </c>
      <c r="B25" s="205" t="s">
        <v>477</v>
      </c>
      <c r="C25" s="240">
        <f>C22+C23+C24</f>
        <v>952</v>
      </c>
      <c r="D25" s="240">
        <f>D22+D23+D24</f>
        <v>972</v>
      </c>
      <c r="E25" s="578">
        <f>E22+E23+E24</f>
        <v>238</v>
      </c>
      <c r="F25" s="578">
        <v>247</v>
      </c>
      <c r="G25" s="241">
        <f>G22+G23+G24</f>
        <v>250</v>
      </c>
    </row>
    <row r="26" spans="1:7" ht="12.75" customHeight="1">
      <c r="A26" s="24"/>
      <c r="B26" s="24"/>
      <c r="C26" s="24"/>
      <c r="D26" s="24"/>
      <c r="E26" s="24"/>
      <c r="F26" s="24"/>
      <c r="G26" s="24"/>
    </row>
    <row r="27" spans="1:6" ht="16.5" customHeight="1">
      <c r="A27" s="781" t="s">
        <v>33</v>
      </c>
      <c r="B27" s="781"/>
      <c r="C27" s="781"/>
      <c r="D27" s="781"/>
      <c r="E27" s="781"/>
      <c r="F27" s="752"/>
    </row>
    <row r="28" spans="1:6" ht="16.5" customHeight="1" thickBot="1">
      <c r="A28" s="25"/>
      <c r="B28" s="25"/>
      <c r="C28" s="25"/>
      <c r="D28" s="780" t="s">
        <v>50</v>
      </c>
      <c r="E28" s="780"/>
      <c r="F28" s="754"/>
    </row>
    <row r="29" spans="1:7" ht="37.5" customHeight="1" thickBot="1">
      <c r="A29" s="93" t="s">
        <v>1</v>
      </c>
      <c r="B29" s="94" t="s">
        <v>34</v>
      </c>
      <c r="C29" s="94" t="s">
        <v>558</v>
      </c>
      <c r="D29" s="94" t="s">
        <v>559</v>
      </c>
      <c r="E29" s="236" t="s">
        <v>560</v>
      </c>
      <c r="F29" s="236"/>
      <c r="G29" s="236" t="s">
        <v>692</v>
      </c>
    </row>
    <row r="30" spans="1:7" s="237" customFormat="1" ht="12" customHeight="1" thickBot="1">
      <c r="A30" s="182" t="s">
        <v>693</v>
      </c>
      <c r="B30" s="183" t="s">
        <v>694</v>
      </c>
      <c r="C30" s="183" t="s">
        <v>695</v>
      </c>
      <c r="D30" s="183" t="s">
        <v>696</v>
      </c>
      <c r="E30" s="184" t="s">
        <v>697</v>
      </c>
      <c r="F30" s="184"/>
      <c r="G30" s="184" t="s">
        <v>698</v>
      </c>
    </row>
    <row r="31" spans="1:7" ht="12" customHeight="1" thickBot="1">
      <c r="A31" s="75" t="s">
        <v>3</v>
      </c>
      <c r="B31" s="176" t="s">
        <v>480</v>
      </c>
      <c r="C31" s="249">
        <f>SUM(C32:C37)</f>
        <v>913</v>
      </c>
      <c r="D31" s="249">
        <f>SUM(D32:D37)</f>
        <v>834</v>
      </c>
      <c r="E31" s="250">
        <f>SUM(E32:E37)</f>
        <v>238</v>
      </c>
      <c r="F31" s="250"/>
      <c r="G31" s="250">
        <f>SUM(G32:G37)</f>
        <v>119</v>
      </c>
    </row>
    <row r="32" spans="1:7" ht="12" customHeight="1">
      <c r="A32" s="51" t="s">
        <v>212</v>
      </c>
      <c r="B32" s="40" t="s">
        <v>35</v>
      </c>
      <c r="C32" s="43">
        <v>382</v>
      </c>
      <c r="D32" s="42">
        <v>127</v>
      </c>
      <c r="E32" s="43"/>
      <c r="F32" s="43"/>
      <c r="G32" s="43"/>
    </row>
    <row r="33" spans="1:7" ht="12" customHeight="1">
      <c r="A33" s="47" t="s">
        <v>213</v>
      </c>
      <c r="B33" s="28" t="s">
        <v>36</v>
      </c>
      <c r="C33" s="31">
        <v>89</v>
      </c>
      <c r="D33" s="30">
        <v>32</v>
      </c>
      <c r="E33" s="31"/>
      <c r="F33" s="31"/>
      <c r="G33" s="31"/>
    </row>
    <row r="34" spans="1:7" ht="12" customHeight="1">
      <c r="A34" s="47" t="s">
        <v>214</v>
      </c>
      <c r="B34" s="28" t="s">
        <v>324</v>
      </c>
      <c r="C34" s="38">
        <v>259</v>
      </c>
      <c r="D34" s="37">
        <v>627</v>
      </c>
      <c r="E34" s="38">
        <v>238</v>
      </c>
      <c r="F34" s="38">
        <v>247</v>
      </c>
      <c r="G34" s="38">
        <v>54</v>
      </c>
    </row>
    <row r="35" spans="1:7" ht="12" customHeight="1">
      <c r="A35" s="47" t="s">
        <v>215</v>
      </c>
      <c r="B35" s="44" t="s">
        <v>164</v>
      </c>
      <c r="C35" s="38">
        <v>33</v>
      </c>
      <c r="D35" s="37">
        <v>48</v>
      </c>
      <c r="E35" s="38"/>
      <c r="F35" s="38"/>
      <c r="G35" s="38">
        <v>25</v>
      </c>
    </row>
    <row r="36" spans="1:7" ht="12" customHeight="1">
      <c r="A36" s="47" t="s">
        <v>370</v>
      </c>
      <c r="B36" s="28" t="s">
        <v>233</v>
      </c>
      <c r="C36" s="38"/>
      <c r="D36" s="37"/>
      <c r="E36" s="38"/>
      <c r="F36" s="38"/>
      <c r="G36" s="38">
        <v>40</v>
      </c>
    </row>
    <row r="37" spans="1:7" ht="12" customHeight="1" thickBot="1">
      <c r="A37" s="47" t="s">
        <v>216</v>
      </c>
      <c r="B37" s="83" t="s">
        <v>247</v>
      </c>
      <c r="C37" s="38">
        <v>150</v>
      </c>
      <c r="D37" s="37"/>
      <c r="E37" s="38"/>
      <c r="F37" s="38"/>
      <c r="G37" s="38"/>
    </row>
    <row r="38" spans="1:7" ht="12" customHeight="1" thickBot="1">
      <c r="A38" s="71" t="s">
        <v>4</v>
      </c>
      <c r="B38" s="173" t="s">
        <v>325</v>
      </c>
      <c r="C38" s="251">
        <f>SUM(C39:C42)</f>
        <v>0</v>
      </c>
      <c r="D38" s="251">
        <f>SUM(D39:D42)</f>
        <v>0</v>
      </c>
      <c r="E38" s="252">
        <f>SUM(E39:E42)</f>
        <v>0</v>
      </c>
      <c r="F38" s="252"/>
      <c r="G38" s="252">
        <f>SUM(G39:G42)</f>
        <v>0</v>
      </c>
    </row>
    <row r="39" spans="1:7" ht="12" customHeight="1">
      <c r="A39" s="49" t="s">
        <v>218</v>
      </c>
      <c r="B39" s="33" t="s">
        <v>484</v>
      </c>
      <c r="C39" s="34"/>
      <c r="D39" s="34"/>
      <c r="E39" s="35"/>
      <c r="F39" s="35"/>
      <c r="G39" s="35"/>
    </row>
    <row r="40" spans="1:7" ht="12" customHeight="1">
      <c r="A40" s="49" t="s">
        <v>219</v>
      </c>
      <c r="B40" s="28" t="s">
        <v>485</v>
      </c>
      <c r="C40" s="30"/>
      <c r="D40" s="30"/>
      <c r="E40" s="31"/>
      <c r="F40" s="31"/>
      <c r="G40" s="31"/>
    </row>
    <row r="41" spans="1:7" ht="12" customHeight="1">
      <c r="A41" s="49" t="s">
        <v>220</v>
      </c>
      <c r="B41" s="28" t="s">
        <v>235</v>
      </c>
      <c r="C41" s="30"/>
      <c r="D41" s="30"/>
      <c r="E41" s="31"/>
      <c r="F41" s="31"/>
      <c r="G41" s="31"/>
    </row>
    <row r="42" spans="1:7" ht="12" customHeight="1" thickBot="1">
      <c r="A42" s="49" t="s">
        <v>221</v>
      </c>
      <c r="B42" s="28" t="s">
        <v>234</v>
      </c>
      <c r="C42" s="30"/>
      <c r="D42" s="30"/>
      <c r="E42" s="31"/>
      <c r="F42" s="31"/>
      <c r="G42" s="31"/>
    </row>
    <row r="43" spans="1:7" ht="12" customHeight="1" thickBot="1">
      <c r="A43" s="71" t="s">
        <v>5</v>
      </c>
      <c r="B43" s="173" t="s">
        <v>326</v>
      </c>
      <c r="C43" s="251">
        <f>SUM(C44:C45)</f>
        <v>0</v>
      </c>
      <c r="D43" s="251">
        <f>SUM(D44:D45)</f>
        <v>0</v>
      </c>
      <c r="E43" s="252">
        <f>SUM(E44:E45)</f>
        <v>0</v>
      </c>
      <c r="F43" s="252"/>
      <c r="G43" s="252">
        <f>SUM(G44:G45)</f>
        <v>0</v>
      </c>
    </row>
    <row r="44" spans="1:7" ht="12" customHeight="1">
      <c r="A44" s="49" t="s">
        <v>185</v>
      </c>
      <c r="B44" s="33" t="s">
        <v>74</v>
      </c>
      <c r="C44" s="34"/>
      <c r="D44" s="34"/>
      <c r="E44" s="35"/>
      <c r="F44" s="35"/>
      <c r="G44" s="35"/>
    </row>
    <row r="45" spans="1:7" ht="12" customHeight="1" thickBot="1">
      <c r="A45" s="47" t="s">
        <v>186</v>
      </c>
      <c r="B45" s="28" t="s">
        <v>75</v>
      </c>
      <c r="C45" s="30"/>
      <c r="D45" s="30"/>
      <c r="E45" s="31"/>
      <c r="F45" s="31"/>
      <c r="G45" s="31"/>
    </row>
    <row r="46" spans="1:7" ht="12" customHeight="1" thickBot="1">
      <c r="A46" s="71" t="s">
        <v>6</v>
      </c>
      <c r="B46" s="173" t="s">
        <v>327</v>
      </c>
      <c r="C46" s="174"/>
      <c r="D46" s="174"/>
      <c r="E46" s="175"/>
      <c r="F46" s="175"/>
      <c r="G46" s="175"/>
    </row>
    <row r="47" spans="1:7" ht="15" customHeight="1" thickBot="1">
      <c r="A47" s="71" t="s">
        <v>7</v>
      </c>
      <c r="B47" s="181" t="s">
        <v>481</v>
      </c>
      <c r="C47" s="251">
        <f>C31+C38+C43+C46</f>
        <v>913</v>
      </c>
      <c r="D47" s="251">
        <f>D31+D38+D43+D46</f>
        <v>834</v>
      </c>
      <c r="E47" s="252">
        <f>E31+E38+E43+E46</f>
        <v>238</v>
      </c>
      <c r="F47" s="252">
        <v>247</v>
      </c>
      <c r="G47" s="252">
        <f>G31+G38+G43+G46</f>
        <v>119</v>
      </c>
    </row>
    <row r="48" spans="1:7" s="10" customFormat="1" ht="12.75" customHeight="1" thickBot="1">
      <c r="A48" s="595" t="s">
        <v>8</v>
      </c>
      <c r="B48" s="596" t="s">
        <v>478</v>
      </c>
      <c r="C48" s="664"/>
      <c r="D48" s="665"/>
      <c r="E48" s="666"/>
      <c r="F48" s="666"/>
      <c r="G48" s="666"/>
    </row>
    <row r="49" spans="1:7" ht="15" customHeight="1" thickBot="1">
      <c r="A49" s="595" t="s">
        <v>9</v>
      </c>
      <c r="B49" s="596" t="s">
        <v>479</v>
      </c>
      <c r="C49" s="668">
        <f>+C47+C48</f>
        <v>913</v>
      </c>
      <c r="D49" s="668">
        <f>+D47+D48</f>
        <v>834</v>
      </c>
      <c r="E49" s="669">
        <f>+E47+E48</f>
        <v>238</v>
      </c>
      <c r="F49" s="669">
        <v>247</v>
      </c>
      <c r="G49" s="671">
        <f>+G47+G48</f>
        <v>119</v>
      </c>
    </row>
  </sheetData>
  <sheetProtection/>
  <mergeCells count="2"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Német Kisebbségi Önkormányzat
2011. ÉVI KÖLTSÉGVETÉSÉNEK PÉNZÜGYI MÉRLEGE
&amp;R&amp;"Times New Roman CE,Félkövér dőlt"&amp;11 3/a.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8.50390625" style="235" customWidth="1"/>
    <col min="2" max="2" width="51.00390625" style="235" customWidth="1"/>
    <col min="3" max="3" width="14.375" style="235" customWidth="1"/>
    <col min="4" max="4" width="12.125" style="235" customWidth="1"/>
    <col min="5" max="5" width="13.125" style="235" customWidth="1"/>
    <col min="6" max="16384" width="9.375" style="235" customWidth="1"/>
  </cols>
  <sheetData>
    <row r="1" spans="1:5" ht="15.75" customHeight="1">
      <c r="A1" s="234" t="s">
        <v>0</v>
      </c>
      <c r="B1" s="234"/>
      <c r="C1" s="234"/>
      <c r="D1" s="234"/>
      <c r="E1" s="234"/>
    </row>
    <row r="2" spans="1:5" ht="15.75" customHeight="1" thickBot="1">
      <c r="A2" s="25"/>
      <c r="B2" s="25"/>
      <c r="C2" s="25"/>
      <c r="D2" s="780" t="s">
        <v>50</v>
      </c>
      <c r="E2" s="780"/>
    </row>
    <row r="3" spans="1:5" ht="37.5" customHeight="1" thickBot="1">
      <c r="A3" s="93" t="s">
        <v>1</v>
      </c>
      <c r="B3" s="94" t="s">
        <v>2</v>
      </c>
      <c r="C3" s="94" t="s">
        <v>558</v>
      </c>
      <c r="D3" s="94" t="s">
        <v>559</v>
      </c>
      <c r="E3" s="236" t="s">
        <v>560</v>
      </c>
    </row>
    <row r="4" spans="1:5" s="237" customFormat="1" ht="12" customHeight="1" thickBot="1">
      <c r="A4" s="182">
        <v>1</v>
      </c>
      <c r="B4" s="183">
        <v>2</v>
      </c>
      <c r="C4" s="183">
        <v>3</v>
      </c>
      <c r="D4" s="183">
        <v>4</v>
      </c>
      <c r="E4" s="184">
        <v>5</v>
      </c>
    </row>
    <row r="5" spans="1:5" s="10" customFormat="1" ht="12" customHeight="1" thickBot="1">
      <c r="A5" s="75" t="s">
        <v>3</v>
      </c>
      <c r="B5" s="204" t="s">
        <v>335</v>
      </c>
      <c r="C5" s="218"/>
      <c r="D5" s="218"/>
      <c r="E5" s="219"/>
    </row>
    <row r="6" spans="1:5" s="10" customFormat="1" ht="12" customHeight="1" thickBot="1">
      <c r="A6" s="71" t="s">
        <v>4</v>
      </c>
      <c r="B6" s="205" t="s">
        <v>336</v>
      </c>
      <c r="C6" s="240">
        <f>C7+C8+C9</f>
        <v>0</v>
      </c>
      <c r="D6" s="240">
        <f>D7+D8+D9</f>
        <v>0</v>
      </c>
      <c r="E6" s="241">
        <f>E7+E8+E9</f>
        <v>0</v>
      </c>
    </row>
    <row r="7" spans="1:5" s="10" customFormat="1" ht="12" customHeight="1">
      <c r="A7" s="49" t="s">
        <v>218</v>
      </c>
      <c r="B7" s="33" t="s">
        <v>322</v>
      </c>
      <c r="C7" s="60"/>
      <c r="D7" s="60"/>
      <c r="E7" s="61"/>
    </row>
    <row r="8" spans="1:5" s="10" customFormat="1" ht="12" customHeight="1">
      <c r="A8" s="47" t="s">
        <v>219</v>
      </c>
      <c r="B8" s="28" t="s">
        <v>79</v>
      </c>
      <c r="C8" s="29"/>
      <c r="D8" s="29"/>
      <c r="E8" s="57"/>
    </row>
    <row r="9" spans="1:5" s="10" customFormat="1" ht="12" customHeight="1" thickBot="1">
      <c r="A9" s="47" t="s">
        <v>220</v>
      </c>
      <c r="B9" s="28" t="s">
        <v>323</v>
      </c>
      <c r="C9" s="29"/>
      <c r="D9" s="29"/>
      <c r="E9" s="57"/>
    </row>
    <row r="10" spans="1:5" s="10" customFormat="1" ht="12" customHeight="1" thickBot="1">
      <c r="A10" s="71" t="s">
        <v>5</v>
      </c>
      <c r="B10" s="205" t="s">
        <v>337</v>
      </c>
      <c r="C10" s="240">
        <f>SUM(C11:C13)</f>
        <v>0</v>
      </c>
      <c r="D10" s="240">
        <f>SUM(D11:D13)</f>
        <v>0</v>
      </c>
      <c r="E10" s="241">
        <f>SUM(E11:E13)</f>
        <v>0</v>
      </c>
    </row>
    <row r="11" spans="1:5" s="10" customFormat="1" ht="12" customHeight="1">
      <c r="A11" s="49" t="s">
        <v>185</v>
      </c>
      <c r="B11" s="33" t="s">
        <v>146</v>
      </c>
      <c r="C11" s="60"/>
      <c r="D11" s="60"/>
      <c r="E11" s="61"/>
    </row>
    <row r="12" spans="1:5" s="10" customFormat="1" ht="12" customHeight="1">
      <c r="A12" s="46" t="s">
        <v>186</v>
      </c>
      <c r="B12" s="28" t="s">
        <v>145</v>
      </c>
      <c r="C12" s="55"/>
      <c r="D12" s="55"/>
      <c r="E12" s="56"/>
    </row>
    <row r="13" spans="1:5" s="10" customFormat="1" ht="12" customHeight="1" thickBot="1">
      <c r="A13" s="50" t="s">
        <v>187</v>
      </c>
      <c r="B13" s="36" t="s">
        <v>147</v>
      </c>
      <c r="C13" s="62"/>
      <c r="D13" s="62"/>
      <c r="E13" s="63"/>
    </row>
    <row r="14" spans="1:5" s="10" customFormat="1" ht="12" customHeight="1" thickBot="1">
      <c r="A14" s="71" t="s">
        <v>6</v>
      </c>
      <c r="B14" s="205" t="s">
        <v>345</v>
      </c>
      <c r="C14" s="240">
        <f>C15+C16+C17+C18</f>
        <v>0</v>
      </c>
      <c r="D14" s="240">
        <f>D15+D16+D17+D18</f>
        <v>0</v>
      </c>
      <c r="E14" s="241">
        <f>E15+E16+E17+E18</f>
        <v>0</v>
      </c>
    </row>
    <row r="15" spans="1:5" s="10" customFormat="1" ht="12" customHeight="1">
      <c r="A15" s="49" t="s">
        <v>189</v>
      </c>
      <c r="B15" s="201" t="s">
        <v>328</v>
      </c>
      <c r="C15" s="220"/>
      <c r="D15" s="220"/>
      <c r="E15" s="221"/>
    </row>
    <row r="16" spans="1:5" s="10" customFormat="1" ht="12" customHeight="1">
      <c r="A16" s="47" t="s">
        <v>190</v>
      </c>
      <c r="B16" s="202" t="s">
        <v>329</v>
      </c>
      <c r="C16" s="213"/>
      <c r="D16" s="213"/>
      <c r="E16" s="214"/>
    </row>
    <row r="17" spans="1:5" s="10" customFormat="1" ht="12" customHeight="1">
      <c r="A17" s="47" t="s">
        <v>191</v>
      </c>
      <c r="B17" s="202" t="s">
        <v>330</v>
      </c>
      <c r="C17" s="213"/>
      <c r="D17" s="213"/>
      <c r="E17" s="214"/>
    </row>
    <row r="18" spans="1:5" s="10" customFormat="1" ht="12" customHeight="1" thickBot="1">
      <c r="A18" s="46" t="s">
        <v>265</v>
      </c>
      <c r="B18" s="203" t="s">
        <v>331</v>
      </c>
      <c r="C18" s="215"/>
      <c r="D18" s="215"/>
      <c r="E18" s="216"/>
    </row>
    <row r="19" spans="1:5" s="10" customFormat="1" ht="12" customHeight="1" thickBot="1">
      <c r="A19" s="71" t="s">
        <v>7</v>
      </c>
      <c r="B19" s="205" t="s">
        <v>469</v>
      </c>
      <c r="C19" s="267">
        <f>C20+C21</f>
        <v>0</v>
      </c>
      <c r="D19" s="267">
        <f>D20+D21</f>
        <v>0</v>
      </c>
      <c r="E19" s="268">
        <f>E20+E21</f>
        <v>0</v>
      </c>
    </row>
    <row r="20" spans="1:5" s="10" customFormat="1" ht="12" customHeight="1">
      <c r="A20" s="51" t="s">
        <v>192</v>
      </c>
      <c r="B20" s="40" t="s">
        <v>470</v>
      </c>
      <c r="C20" s="41"/>
      <c r="D20" s="41"/>
      <c r="E20" s="66"/>
    </row>
    <row r="21" spans="1:5" s="10" customFormat="1" ht="12" customHeight="1" thickBot="1">
      <c r="A21" s="52" t="s">
        <v>193</v>
      </c>
      <c r="B21" s="33" t="s">
        <v>471</v>
      </c>
      <c r="C21" s="53"/>
      <c r="D21" s="53"/>
      <c r="E21" s="54"/>
    </row>
    <row r="22" spans="1:5" s="10" customFormat="1" ht="12" customHeight="1" thickBot="1">
      <c r="A22" s="71" t="s">
        <v>8</v>
      </c>
      <c r="B22" s="597" t="s">
        <v>482</v>
      </c>
      <c r="C22" s="240">
        <f>C5+C6+C10+C14+C19</f>
        <v>0</v>
      </c>
      <c r="D22" s="240">
        <f>D5+D6+D10+D14+D19</f>
        <v>0</v>
      </c>
      <c r="E22" s="241">
        <f>E5+E6+E10+E14+E19</f>
        <v>0</v>
      </c>
    </row>
    <row r="23" spans="1:5" s="10" customFormat="1" ht="12" customHeight="1" thickBot="1">
      <c r="A23" s="172" t="s">
        <v>9</v>
      </c>
      <c r="B23" s="205" t="s">
        <v>472</v>
      </c>
      <c r="C23" s="575"/>
      <c r="D23" s="575"/>
      <c r="E23" s="576"/>
    </row>
    <row r="24" spans="1:5" s="10" customFormat="1" ht="12" customHeight="1" thickBot="1">
      <c r="A24" s="598" t="s">
        <v>10</v>
      </c>
      <c r="B24" s="205" t="s">
        <v>483</v>
      </c>
      <c r="C24" s="215"/>
      <c r="D24" s="215"/>
      <c r="E24" s="216"/>
    </row>
    <row r="25" spans="1:6" s="10" customFormat="1" ht="12.75" customHeight="1" thickBot="1">
      <c r="A25" s="71" t="s">
        <v>11</v>
      </c>
      <c r="B25" s="205" t="s">
        <v>473</v>
      </c>
      <c r="C25" s="240">
        <f>C22+C23+C24</f>
        <v>0</v>
      </c>
      <c r="D25" s="240">
        <f>D22+D23+D24</f>
        <v>0</v>
      </c>
      <c r="E25" s="578">
        <f>E22+E23+E24</f>
        <v>0</v>
      </c>
      <c r="F25" s="579"/>
    </row>
    <row r="26" spans="1:5" ht="12.75" customHeight="1">
      <c r="A26" s="24"/>
      <c r="B26" s="24"/>
      <c r="C26" s="24"/>
      <c r="D26" s="24"/>
      <c r="E26" s="24"/>
    </row>
    <row r="27" spans="1:5" ht="16.5" customHeight="1">
      <c r="A27" s="781" t="s">
        <v>33</v>
      </c>
      <c r="B27" s="781"/>
      <c r="C27" s="781"/>
      <c r="D27" s="781"/>
      <c r="E27" s="781"/>
    </row>
    <row r="28" spans="1:5" ht="16.5" customHeight="1" thickBot="1">
      <c r="A28" s="25"/>
      <c r="B28" s="25"/>
      <c r="C28" s="25"/>
      <c r="D28" s="780" t="s">
        <v>50</v>
      </c>
      <c r="E28" s="780"/>
    </row>
    <row r="29" spans="1:5" ht="37.5" customHeight="1" thickBot="1">
      <c r="A29" s="93" t="s">
        <v>1</v>
      </c>
      <c r="B29" s="94" t="s">
        <v>34</v>
      </c>
      <c r="C29" s="94" t="s">
        <v>558</v>
      </c>
      <c r="D29" s="94" t="s">
        <v>559</v>
      </c>
      <c r="E29" s="236" t="s">
        <v>560</v>
      </c>
    </row>
    <row r="30" spans="1:5" s="237" customFormat="1" ht="12" customHeight="1" thickBot="1">
      <c r="A30" s="182">
        <v>1</v>
      </c>
      <c r="B30" s="183">
        <v>2</v>
      </c>
      <c r="C30" s="183">
        <v>3</v>
      </c>
      <c r="D30" s="183">
        <v>4</v>
      </c>
      <c r="E30" s="184">
        <v>5</v>
      </c>
    </row>
    <row r="31" spans="1:5" ht="12" customHeight="1" thickBot="1">
      <c r="A31" s="75" t="s">
        <v>3</v>
      </c>
      <c r="B31" s="176" t="s">
        <v>480</v>
      </c>
      <c r="C31" s="249">
        <f>SUM(C32:C37)</f>
        <v>0</v>
      </c>
      <c r="D31" s="249">
        <f>SUM(D32:D37)</f>
        <v>0</v>
      </c>
      <c r="E31" s="250">
        <f>SUM(E32:E37)</f>
        <v>0</v>
      </c>
    </row>
    <row r="32" spans="1:5" ht="12" customHeight="1">
      <c r="A32" s="51" t="s">
        <v>212</v>
      </c>
      <c r="B32" s="40" t="s">
        <v>35</v>
      </c>
      <c r="C32" s="42"/>
      <c r="D32" s="42"/>
      <c r="E32" s="43"/>
    </row>
    <row r="33" spans="1:5" ht="12" customHeight="1">
      <c r="A33" s="47" t="s">
        <v>213</v>
      </c>
      <c r="B33" s="28" t="s">
        <v>36</v>
      </c>
      <c r="C33" s="30"/>
      <c r="D33" s="30"/>
      <c r="E33" s="31"/>
    </row>
    <row r="34" spans="1:5" ht="12" customHeight="1">
      <c r="A34" s="47" t="s">
        <v>214</v>
      </c>
      <c r="B34" s="28" t="s">
        <v>324</v>
      </c>
      <c r="C34" s="37"/>
      <c r="D34" s="37"/>
      <c r="E34" s="38"/>
    </row>
    <row r="35" spans="1:5" ht="12" customHeight="1">
      <c r="A35" s="47" t="s">
        <v>215</v>
      </c>
      <c r="B35" s="44" t="s">
        <v>164</v>
      </c>
      <c r="C35" s="37"/>
      <c r="D35" s="37"/>
      <c r="E35" s="38"/>
    </row>
    <row r="36" spans="1:5" ht="12" customHeight="1">
      <c r="A36" s="47" t="s">
        <v>370</v>
      </c>
      <c r="B36" s="28" t="s">
        <v>233</v>
      </c>
      <c r="C36" s="37"/>
      <c r="D36" s="37"/>
      <c r="E36" s="38"/>
    </row>
    <row r="37" spans="1:5" ht="12" customHeight="1" thickBot="1">
      <c r="A37" s="47" t="s">
        <v>216</v>
      </c>
      <c r="B37" s="83" t="s">
        <v>247</v>
      </c>
      <c r="C37" s="37"/>
      <c r="D37" s="37"/>
      <c r="E37" s="38"/>
    </row>
    <row r="38" spans="1:5" ht="12" customHeight="1" thickBot="1">
      <c r="A38" s="71" t="s">
        <v>4</v>
      </c>
      <c r="B38" s="173" t="s">
        <v>325</v>
      </c>
      <c r="C38" s="251">
        <f>SUM(C39:C42)</f>
        <v>0</v>
      </c>
      <c r="D38" s="251">
        <f>SUM(D39:D42)</f>
        <v>0</v>
      </c>
      <c r="E38" s="252">
        <f>SUM(E39:E42)</f>
        <v>0</v>
      </c>
    </row>
    <row r="39" spans="1:5" ht="12" customHeight="1">
      <c r="A39" s="49" t="s">
        <v>218</v>
      </c>
      <c r="B39" s="33" t="s">
        <v>484</v>
      </c>
      <c r="C39" s="34"/>
      <c r="D39" s="34"/>
      <c r="E39" s="35"/>
    </row>
    <row r="40" spans="1:5" ht="12" customHeight="1">
      <c r="A40" s="49" t="s">
        <v>219</v>
      </c>
      <c r="B40" s="28" t="s">
        <v>485</v>
      </c>
      <c r="C40" s="30"/>
      <c r="D40" s="30"/>
      <c r="E40" s="31"/>
    </row>
    <row r="41" spans="1:5" ht="12" customHeight="1">
      <c r="A41" s="49" t="s">
        <v>220</v>
      </c>
      <c r="B41" s="28" t="s">
        <v>235</v>
      </c>
      <c r="C41" s="30"/>
      <c r="D41" s="30"/>
      <c r="E41" s="31"/>
    </row>
    <row r="42" spans="1:5" ht="12" customHeight="1" thickBot="1">
      <c r="A42" s="49" t="s">
        <v>221</v>
      </c>
      <c r="B42" s="28" t="s">
        <v>234</v>
      </c>
      <c r="C42" s="30"/>
      <c r="D42" s="30"/>
      <c r="E42" s="31"/>
    </row>
    <row r="43" spans="1:5" ht="12" customHeight="1" thickBot="1">
      <c r="A43" s="71" t="s">
        <v>5</v>
      </c>
      <c r="B43" s="173" t="s">
        <v>326</v>
      </c>
      <c r="C43" s="251">
        <f>SUM(C44:C45)</f>
        <v>0</v>
      </c>
      <c r="D43" s="251">
        <f>SUM(D44:D45)</f>
        <v>0</v>
      </c>
      <c r="E43" s="252">
        <f>SUM(E44:E45)</f>
        <v>0</v>
      </c>
    </row>
    <row r="44" spans="1:5" ht="12" customHeight="1">
      <c r="A44" s="49" t="s">
        <v>185</v>
      </c>
      <c r="B44" s="33" t="s">
        <v>74</v>
      </c>
      <c r="C44" s="34"/>
      <c r="D44" s="34"/>
      <c r="E44" s="35"/>
    </row>
    <row r="45" spans="1:5" ht="12" customHeight="1" thickBot="1">
      <c r="A45" s="47" t="s">
        <v>186</v>
      </c>
      <c r="B45" s="28" t="s">
        <v>75</v>
      </c>
      <c r="C45" s="30"/>
      <c r="D45" s="30"/>
      <c r="E45" s="31"/>
    </row>
    <row r="46" spans="1:5" ht="16.5" thickBot="1">
      <c r="A46" s="75" t="s">
        <v>6</v>
      </c>
      <c r="B46" s="176" t="s">
        <v>327</v>
      </c>
      <c r="C46" s="174"/>
      <c r="D46" s="174"/>
      <c r="E46" s="175"/>
    </row>
    <row r="47" spans="1:5" ht="15" customHeight="1" thickBot="1">
      <c r="A47" s="595" t="s">
        <v>7</v>
      </c>
      <c r="B47" s="596" t="s">
        <v>424</v>
      </c>
      <c r="C47" s="251">
        <f>C31+C38+C43+C46</f>
        <v>0</v>
      </c>
      <c r="D47" s="251">
        <f>D31+D38+D43+D46</f>
        <v>0</v>
      </c>
      <c r="E47" s="599">
        <f>E31+E38+E43+E46</f>
        <v>0</v>
      </c>
    </row>
    <row r="48" spans="1:5" s="10" customFormat="1" ht="12.75" customHeight="1" thickBot="1">
      <c r="A48" s="595" t="s">
        <v>8</v>
      </c>
      <c r="B48" s="596" t="s">
        <v>478</v>
      </c>
      <c r="C48" s="665"/>
      <c r="D48" s="665"/>
      <c r="E48" s="666"/>
    </row>
    <row r="49" spans="1:5" ht="16.5" thickBot="1">
      <c r="A49" s="595" t="s">
        <v>9</v>
      </c>
      <c r="B49" s="596" t="s">
        <v>479</v>
      </c>
      <c r="C49" s="670">
        <f>+C47+C48</f>
        <v>0</v>
      </c>
      <c r="D49" s="670">
        <f>+D47+D48</f>
        <v>0</v>
      </c>
      <c r="E49" s="671">
        <f>+E47+E48</f>
        <v>0</v>
      </c>
    </row>
  </sheetData>
  <sheetProtection sheet="1" objects="1" scenarios="1"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2011. ÉVI KÖLTSÉGVETÉSÉNEK PÉNZÜGYI MÉRLEGE
&amp;R&amp;"Times New Roman CE,Félkövér dőlt"&amp;11 3/b.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84.875" style="271" customWidth="1"/>
    <col min="2" max="2" width="15.875" style="271" customWidth="1"/>
    <col min="3" max="4" width="20.875" style="271" customWidth="1"/>
    <col min="5" max="16384" width="9.375" style="271" customWidth="1"/>
  </cols>
  <sheetData>
    <row r="1" spans="1:4" ht="47.25" customHeight="1" thickBot="1">
      <c r="A1" s="269" t="s">
        <v>563</v>
      </c>
      <c r="B1" s="270"/>
      <c r="C1" s="270"/>
      <c r="D1" s="270"/>
    </row>
    <row r="2" spans="1:4" s="272" customFormat="1" ht="24" customHeight="1">
      <c r="A2" s="790" t="s">
        <v>40</v>
      </c>
      <c r="B2" s="788" t="s">
        <v>172</v>
      </c>
      <c r="C2" s="788" t="s">
        <v>174</v>
      </c>
      <c r="D2" s="792" t="s">
        <v>173</v>
      </c>
    </row>
    <row r="3" spans="1:4" s="273" customFormat="1" ht="16.5" customHeight="1">
      <c r="A3" s="791"/>
      <c r="B3" s="789"/>
      <c r="C3" s="789"/>
      <c r="D3" s="793"/>
    </row>
    <row r="4" spans="1:4" s="274" customFormat="1" ht="12.75">
      <c r="A4" s="791"/>
      <c r="B4" s="789"/>
      <c r="C4" s="789"/>
      <c r="D4" s="793"/>
    </row>
    <row r="5" spans="1:4" s="273" customFormat="1" ht="16.5" customHeight="1">
      <c r="A5" s="791"/>
      <c r="B5" s="685" t="s">
        <v>42</v>
      </c>
      <c r="C5" s="685" t="s">
        <v>41</v>
      </c>
      <c r="D5" s="686" t="s">
        <v>43</v>
      </c>
    </row>
    <row r="6" spans="1:4" s="275" customFormat="1" ht="12.75">
      <c r="A6" s="687">
        <v>1</v>
      </c>
      <c r="B6" s="687">
        <v>2</v>
      </c>
      <c r="C6" s="687">
        <v>3</v>
      </c>
      <c r="D6" s="687">
        <v>4</v>
      </c>
    </row>
    <row r="7" spans="1:4" ht="12.75">
      <c r="A7" s="688" t="s">
        <v>579</v>
      </c>
      <c r="B7" s="689">
        <v>2769</v>
      </c>
      <c r="C7" s="689">
        <v>220</v>
      </c>
      <c r="D7" s="690">
        <v>609</v>
      </c>
    </row>
    <row r="8" spans="1:4" ht="12.75" customHeight="1">
      <c r="A8" s="688" t="s">
        <v>580</v>
      </c>
      <c r="B8" s="689"/>
      <c r="C8" s="690"/>
      <c r="D8" s="690">
        <v>2991</v>
      </c>
    </row>
    <row r="9" spans="1:4" ht="12.75">
      <c r="A9" s="688" t="s">
        <v>581</v>
      </c>
      <c r="B9" s="689"/>
      <c r="C9" s="689"/>
      <c r="D9" s="690">
        <v>1100</v>
      </c>
    </row>
    <row r="10" spans="1:4" ht="12.75">
      <c r="A10" s="688" t="s">
        <v>582</v>
      </c>
      <c r="B10" s="689">
        <v>2612</v>
      </c>
      <c r="C10" s="689">
        <v>5</v>
      </c>
      <c r="D10" s="690">
        <v>13</v>
      </c>
    </row>
    <row r="11" spans="1:4" ht="12.75">
      <c r="A11" s="688" t="s">
        <v>583</v>
      </c>
      <c r="B11" s="689"/>
      <c r="C11" s="689"/>
      <c r="D11" s="690">
        <v>1997</v>
      </c>
    </row>
    <row r="12" spans="1:4" ht="12.75">
      <c r="A12" s="490"/>
      <c r="B12" s="491"/>
      <c r="C12" s="491"/>
      <c r="D12" s="489">
        <f>B12*C12</f>
        <v>0</v>
      </c>
    </row>
    <row r="13" spans="1:4" ht="12.75">
      <c r="A13" s="487"/>
      <c r="B13" s="488"/>
      <c r="C13" s="488"/>
      <c r="D13" s="489">
        <f aca="true" t="shared" si="0" ref="D13:D26">B13*C13</f>
        <v>0</v>
      </c>
    </row>
    <row r="14" spans="1:4" ht="12.75">
      <c r="A14" s="490"/>
      <c r="B14" s="491"/>
      <c r="C14" s="491"/>
      <c r="D14" s="489">
        <f t="shared" si="0"/>
        <v>0</v>
      </c>
    </row>
    <row r="15" spans="1:4" ht="12.75">
      <c r="A15" s="490"/>
      <c r="B15" s="491"/>
      <c r="C15" s="491"/>
      <c r="D15" s="489">
        <f t="shared" si="0"/>
        <v>0</v>
      </c>
    </row>
    <row r="16" spans="1:4" ht="12.75">
      <c r="A16" s="490"/>
      <c r="B16" s="491"/>
      <c r="C16" s="491"/>
      <c r="D16" s="489">
        <f t="shared" si="0"/>
        <v>0</v>
      </c>
    </row>
    <row r="17" spans="1:4" ht="12.75">
      <c r="A17" s="490"/>
      <c r="B17" s="491"/>
      <c r="C17" s="491"/>
      <c r="D17" s="489">
        <f t="shared" si="0"/>
        <v>0</v>
      </c>
    </row>
    <row r="18" spans="1:4" ht="12.75">
      <c r="A18" s="490"/>
      <c r="B18" s="491"/>
      <c r="C18" s="491"/>
      <c r="D18" s="489">
        <f t="shared" si="0"/>
        <v>0</v>
      </c>
    </row>
    <row r="19" spans="1:4" ht="12.75">
      <c r="A19" s="490"/>
      <c r="B19" s="491"/>
      <c r="C19" s="491"/>
      <c r="D19" s="489">
        <f t="shared" si="0"/>
        <v>0</v>
      </c>
    </row>
    <row r="20" spans="1:4" ht="12.75">
      <c r="A20" s="490"/>
      <c r="B20" s="491"/>
      <c r="C20" s="491"/>
      <c r="D20" s="489">
        <f t="shared" si="0"/>
        <v>0</v>
      </c>
    </row>
    <row r="21" spans="1:4" ht="12.75">
      <c r="A21" s="490"/>
      <c r="B21" s="491"/>
      <c r="C21" s="491"/>
      <c r="D21" s="489">
        <f t="shared" si="0"/>
        <v>0</v>
      </c>
    </row>
    <row r="22" spans="1:4" ht="12.75">
      <c r="A22" s="490"/>
      <c r="B22" s="491"/>
      <c r="C22" s="491"/>
      <c r="D22" s="489">
        <f t="shared" si="0"/>
        <v>0</v>
      </c>
    </row>
    <row r="23" spans="1:4" ht="12.75">
      <c r="A23" s="490"/>
      <c r="B23" s="491"/>
      <c r="C23" s="491"/>
      <c r="D23" s="489">
        <f t="shared" si="0"/>
        <v>0</v>
      </c>
    </row>
    <row r="24" spans="1:4" ht="12.75">
      <c r="A24" s="490"/>
      <c r="B24" s="491"/>
      <c r="C24" s="491"/>
      <c r="D24" s="489">
        <f t="shared" si="0"/>
        <v>0</v>
      </c>
    </row>
    <row r="25" spans="1:4" ht="12.75">
      <c r="A25" s="490"/>
      <c r="B25" s="491"/>
      <c r="C25" s="491"/>
      <c r="D25" s="489">
        <f t="shared" si="0"/>
        <v>0</v>
      </c>
    </row>
    <row r="26" spans="1:4" ht="13.5" thickBot="1">
      <c r="A26" s="492"/>
      <c r="B26" s="493"/>
      <c r="C26" s="493"/>
      <c r="D26" s="489">
        <f t="shared" si="0"/>
        <v>0</v>
      </c>
    </row>
    <row r="27" spans="1:4" s="277" customFormat="1" ht="19.5" customHeight="1" thickBot="1">
      <c r="A27" s="185" t="s">
        <v>44</v>
      </c>
      <c r="B27" s="494"/>
      <c r="C27" s="494"/>
      <c r="D27" s="276">
        <f>SUM(D7:D26)</f>
        <v>6710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4.sz. melléklet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2.125" style="256" customWidth="1"/>
    <col min="2" max="2" width="13.125" style="255" customWidth="1"/>
    <col min="3" max="3" width="13.625" style="255" customWidth="1"/>
    <col min="4" max="4" width="18.00390625" style="255" customWidth="1"/>
    <col min="5" max="5" width="14.00390625" style="255" customWidth="1"/>
    <col min="6" max="6" width="16.625" style="255" customWidth="1"/>
    <col min="7" max="7" width="18.875" style="283" customWidth="1"/>
    <col min="8" max="9" width="12.875" style="255" customWidth="1"/>
    <col min="10" max="10" width="13.875" style="255" customWidth="1"/>
    <col min="11" max="16384" width="9.375" style="255" customWidth="1"/>
  </cols>
  <sheetData>
    <row r="1" ht="18" customHeight="1" thickBot="1">
      <c r="G1" s="278" t="s">
        <v>86</v>
      </c>
    </row>
    <row r="2" spans="1:7" s="263" customFormat="1" ht="44.25" customHeight="1" thickBot="1">
      <c r="A2" s="261" t="s">
        <v>93</v>
      </c>
      <c r="B2" s="262" t="s">
        <v>94</v>
      </c>
      <c r="C2" s="262" t="s">
        <v>95</v>
      </c>
      <c r="D2" s="262" t="s">
        <v>564</v>
      </c>
      <c r="E2" s="262" t="s">
        <v>560</v>
      </c>
      <c r="F2" s="757" t="s">
        <v>728</v>
      </c>
      <c r="G2" s="279" t="s">
        <v>565</v>
      </c>
    </row>
    <row r="3" spans="1:7" s="283" customFormat="1" ht="12" customHeight="1" thickBot="1">
      <c r="A3" s="280" t="s">
        <v>727</v>
      </c>
      <c r="B3" s="281" t="s">
        <v>694</v>
      </c>
      <c r="C3" s="281" t="s">
        <v>695</v>
      </c>
      <c r="D3" s="281" t="s">
        <v>696</v>
      </c>
      <c r="E3" s="281" t="s">
        <v>697</v>
      </c>
      <c r="F3" s="281" t="s">
        <v>698</v>
      </c>
      <c r="G3" s="282" t="s">
        <v>699</v>
      </c>
    </row>
    <row r="4" spans="1:7" ht="15.75" customHeight="1">
      <c r="A4" s="265" t="s">
        <v>726</v>
      </c>
      <c r="B4" s="165">
        <v>99</v>
      </c>
      <c r="C4" s="284"/>
      <c r="D4" s="165"/>
      <c r="E4" s="165"/>
      <c r="F4" s="165">
        <v>99</v>
      </c>
      <c r="G4" s="285">
        <f aca="true" t="shared" si="0" ref="G4:G22">B4-D4-F4</f>
        <v>0</v>
      </c>
    </row>
    <row r="5" spans="1:7" ht="15.75" customHeight="1">
      <c r="A5" s="265"/>
      <c r="B5" s="165"/>
      <c r="C5" s="284"/>
      <c r="D5" s="165"/>
      <c r="E5" s="165"/>
      <c r="F5" s="165"/>
      <c r="G5" s="285">
        <f t="shared" si="0"/>
        <v>0</v>
      </c>
    </row>
    <row r="6" spans="1:7" ht="15.75" customHeight="1">
      <c r="A6" s="265"/>
      <c r="B6" s="165"/>
      <c r="C6" s="284"/>
      <c r="D6" s="165"/>
      <c r="E6" s="165"/>
      <c r="F6" s="165"/>
      <c r="G6" s="285">
        <f t="shared" si="0"/>
        <v>0</v>
      </c>
    </row>
    <row r="7" spans="1:7" ht="15.75" customHeight="1">
      <c r="A7" s="286"/>
      <c r="B7" s="165"/>
      <c r="C7" s="284"/>
      <c r="D7" s="165"/>
      <c r="E7" s="165"/>
      <c r="F7" s="165"/>
      <c r="G7" s="285">
        <f t="shared" si="0"/>
        <v>0</v>
      </c>
    </row>
    <row r="8" spans="1:7" ht="15.75" customHeight="1">
      <c r="A8" s="265"/>
      <c r="B8" s="165"/>
      <c r="C8" s="284"/>
      <c r="D8" s="165"/>
      <c r="E8" s="165"/>
      <c r="F8" s="165"/>
      <c r="G8" s="285">
        <f t="shared" si="0"/>
        <v>0</v>
      </c>
    </row>
    <row r="9" spans="1:7" ht="15.75" customHeight="1">
      <c r="A9" s="286"/>
      <c r="B9" s="165"/>
      <c r="C9" s="284"/>
      <c r="D9" s="165"/>
      <c r="E9" s="165"/>
      <c r="F9" s="165"/>
      <c r="G9" s="285">
        <f t="shared" si="0"/>
        <v>0</v>
      </c>
    </row>
    <row r="10" spans="1:7" ht="15.75" customHeight="1">
      <c r="A10" s="265"/>
      <c r="B10" s="165"/>
      <c r="C10" s="284"/>
      <c r="D10" s="165"/>
      <c r="E10" s="165"/>
      <c r="F10" s="165"/>
      <c r="G10" s="285">
        <f t="shared" si="0"/>
        <v>0</v>
      </c>
    </row>
    <row r="11" spans="1:7" ht="15.75" customHeight="1">
      <c r="A11" s="265"/>
      <c r="B11" s="165"/>
      <c r="C11" s="284"/>
      <c r="D11" s="165"/>
      <c r="E11" s="165"/>
      <c r="F11" s="165"/>
      <c r="G11" s="285">
        <f t="shared" si="0"/>
        <v>0</v>
      </c>
    </row>
    <row r="12" spans="1:7" ht="15.75" customHeight="1">
      <c r="A12" s="265"/>
      <c r="B12" s="165"/>
      <c r="C12" s="284"/>
      <c r="D12" s="165"/>
      <c r="E12" s="165"/>
      <c r="F12" s="165"/>
      <c r="G12" s="285">
        <f t="shared" si="0"/>
        <v>0</v>
      </c>
    </row>
    <row r="13" spans="1:7" ht="15.75" customHeight="1">
      <c r="A13" s="265"/>
      <c r="B13" s="165"/>
      <c r="C13" s="284"/>
      <c r="D13" s="165"/>
      <c r="E13" s="165"/>
      <c r="F13" s="165"/>
      <c r="G13" s="285">
        <f t="shared" si="0"/>
        <v>0</v>
      </c>
    </row>
    <row r="14" spans="1:7" ht="15.75" customHeight="1">
      <c r="A14" s="265"/>
      <c r="B14" s="165"/>
      <c r="C14" s="284"/>
      <c r="D14" s="165"/>
      <c r="E14" s="165"/>
      <c r="F14" s="165"/>
      <c r="G14" s="285">
        <f t="shared" si="0"/>
        <v>0</v>
      </c>
    </row>
    <row r="15" spans="1:7" ht="15.75" customHeight="1">
      <c r="A15" s="265"/>
      <c r="B15" s="165"/>
      <c r="C15" s="284"/>
      <c r="D15" s="165"/>
      <c r="E15" s="165"/>
      <c r="F15" s="165"/>
      <c r="G15" s="285">
        <f t="shared" si="0"/>
        <v>0</v>
      </c>
    </row>
    <row r="16" spans="1:7" ht="15.75" customHeight="1">
      <c r="A16" s="265"/>
      <c r="B16" s="165"/>
      <c r="C16" s="284"/>
      <c r="D16" s="165"/>
      <c r="E16" s="165"/>
      <c r="F16" s="165"/>
      <c r="G16" s="285">
        <f t="shared" si="0"/>
        <v>0</v>
      </c>
    </row>
    <row r="17" spans="1:7" ht="15.75" customHeight="1">
      <c r="A17" s="265"/>
      <c r="B17" s="165"/>
      <c r="C17" s="284"/>
      <c r="D17" s="165"/>
      <c r="E17" s="165"/>
      <c r="F17" s="165"/>
      <c r="G17" s="285">
        <f t="shared" si="0"/>
        <v>0</v>
      </c>
    </row>
    <row r="18" spans="1:7" ht="15.75" customHeight="1">
      <c r="A18" s="265"/>
      <c r="B18" s="165"/>
      <c r="C18" s="284"/>
      <c r="D18" s="165"/>
      <c r="E18" s="165"/>
      <c r="F18" s="165"/>
      <c r="G18" s="285">
        <f t="shared" si="0"/>
        <v>0</v>
      </c>
    </row>
    <row r="19" spans="1:7" ht="15.75" customHeight="1">
      <c r="A19" s="265"/>
      <c r="B19" s="165"/>
      <c r="C19" s="284"/>
      <c r="D19" s="165"/>
      <c r="E19" s="165"/>
      <c r="F19" s="165"/>
      <c r="G19" s="285">
        <f t="shared" si="0"/>
        <v>0</v>
      </c>
    </row>
    <row r="20" spans="1:7" ht="15.75" customHeight="1">
      <c r="A20" s="265"/>
      <c r="B20" s="165"/>
      <c r="C20" s="284"/>
      <c r="D20" s="165"/>
      <c r="E20" s="165"/>
      <c r="F20" s="165"/>
      <c r="G20" s="285">
        <f t="shared" si="0"/>
        <v>0</v>
      </c>
    </row>
    <row r="21" spans="1:7" ht="15.75" customHeight="1">
      <c r="A21" s="265"/>
      <c r="B21" s="165"/>
      <c r="C21" s="284"/>
      <c r="D21" s="165"/>
      <c r="E21" s="165"/>
      <c r="F21" s="165"/>
      <c r="G21" s="285">
        <f t="shared" si="0"/>
        <v>0</v>
      </c>
    </row>
    <row r="22" spans="1:7" ht="15.75" customHeight="1" thickBot="1">
      <c r="A22" s="287"/>
      <c r="B22" s="166"/>
      <c r="C22" s="288"/>
      <c r="D22" s="166"/>
      <c r="E22" s="166"/>
      <c r="F22" s="166"/>
      <c r="G22" s="289">
        <f t="shared" si="0"/>
        <v>0</v>
      </c>
    </row>
    <row r="23" spans="1:7" s="292" customFormat="1" ht="18" customHeight="1" thickBot="1">
      <c r="A23" s="90" t="s">
        <v>92</v>
      </c>
      <c r="B23" s="290">
        <f>SUM(B4:B22)</f>
        <v>99</v>
      </c>
      <c r="C23" s="495"/>
      <c r="D23" s="290">
        <f>SUM(D4:D22)</f>
        <v>0</v>
      </c>
      <c r="E23" s="290"/>
      <c r="F23" s="290">
        <f>SUM(F4:F22)</f>
        <v>99</v>
      </c>
      <c r="G23" s="291">
        <f>SUM(G4:G22)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(felhalmozási) célú kiadások
előirányzata feladatonként &amp;R&amp;"Times New Roman CE,Félkövér dőlt"&amp;11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elvira</cp:lastModifiedBy>
  <cp:lastPrinted>2012-02-08T13:36:04Z</cp:lastPrinted>
  <dcterms:created xsi:type="dcterms:W3CDTF">1999-10-30T10:30:45Z</dcterms:created>
  <dcterms:modified xsi:type="dcterms:W3CDTF">2012-03-01T14:32:55Z</dcterms:modified>
  <cp:category/>
  <cp:version/>
  <cp:contentType/>
  <cp:contentStatus/>
</cp:coreProperties>
</file>