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5" activeTab="1"/>
  </bookViews>
  <sheets>
    <sheet name="ÖSSZEFÜGGÉSEK " sheetId="1" r:id="rId1"/>
    <sheet name="1.sz.mell." sheetId="2" r:id="rId2"/>
    <sheet name="2.1.sz.mell  " sheetId="3" r:id="rId3"/>
    <sheet name="2.2.sz.mell  " sheetId="4" r:id="rId4"/>
    <sheet name="ELLENŐRZÉS 1.sz.2.a.sz.2.b.sz." sheetId="5" r:id="rId5"/>
    <sheet name="3.sz.mell. " sheetId="6" r:id="rId6"/>
    <sheet name="üres" sheetId="7" r:id="rId7"/>
    <sheet name="4.sz.mell" sheetId="8" r:id="rId8"/>
    <sheet name="5.sz.mell. " sheetId="9" r:id="rId9"/>
    <sheet name="6. sz. mell. " sheetId="10" r:id="rId10"/>
    <sheet name="7. sz. mell. " sheetId="11" r:id="rId11"/>
    <sheet name="üres1" sheetId="12" r:id="rId12"/>
    <sheet name="8..sz.mell. " sheetId="13" r:id="rId13"/>
    <sheet name=" 9. sz. mell. " sheetId="14" r:id="rId14"/>
    <sheet name="10.. sz. mell. " sheetId="15" r:id="rId15"/>
    <sheet name="11.sz.mell.  " sheetId="16" r:id="rId16"/>
    <sheet name="üres2" sheetId="17" r:id="rId17"/>
    <sheet name="12.1.sz. mell önkig" sheetId="18" r:id="rId18"/>
    <sheet name="12.2. sz. mell szoc.gond." sheetId="19" r:id="rId19"/>
    <sheet name="12.3.sz. mell város-és község" sheetId="20" r:id="rId20"/>
    <sheet name="12.4.sz. mell eü" sheetId="21" r:id="rId21"/>
    <sheet name="12.5.sz. mell művház" sheetId="22" r:id="rId22"/>
    <sheet name="12.6.sz. mell szennyvíz" sheetId="23" r:id="rId23"/>
    <sheet name="12.7.sz. mell családsegítés" sheetId="24" r:id="rId24"/>
    <sheet name="12.8.sz. mell falugondnok" sheetId="25" r:id="rId25"/>
    <sheet name="12.9.sz. mell közfoglalkoztatás" sheetId="26" r:id="rId26"/>
    <sheet name="12.10. mell civil szervezetek" sheetId="27" r:id="rId27"/>
    <sheet name="12.11.sz. mell könyvtár" sheetId="28" r:id="rId28"/>
    <sheet name="12.12.sz. mell közvilágítás" sheetId="29" r:id="rId29"/>
    <sheet name="12.13.sz. mell köztemető" sheetId="30" r:id="rId30"/>
    <sheet name="12.14.z. mell önk.ifjúsági pro" sheetId="31" r:id="rId31"/>
    <sheet name="12.15.sz. mell iskola, óvoda" sheetId="32" r:id="rId32"/>
    <sheet name="üres3" sheetId="33" r:id="rId33"/>
    <sheet name="üres4" sheetId="34" r:id="rId34"/>
    <sheet name="13.sz. mell" sheetId="35" r:id="rId35"/>
    <sheet name="üres5" sheetId="36" r:id="rId36"/>
    <sheet name="14.1.sz.mellA" sheetId="37" r:id="rId37"/>
    <sheet name="14.2.sz.mell" sheetId="38" r:id="rId38"/>
    <sheet name="14.3.sz.mell" sheetId="39" r:id="rId39"/>
    <sheet name="üres6" sheetId="40" r:id="rId40"/>
    <sheet name="15. sz. mell" sheetId="41" r:id="rId41"/>
    <sheet name="üres7" sheetId="42" r:id="rId42"/>
    <sheet name="16.2.mell" sheetId="43" r:id="rId43"/>
    <sheet name="üres8" sheetId="44" r:id="rId44"/>
    <sheet name="16.3.mell" sheetId="45" r:id="rId45"/>
    <sheet name="17.sz.mell" sheetId="46" r:id="rId46"/>
  </sheets>
  <definedNames>
    <definedName name="_xlnm.Print_Titles" localSheetId="16">'üres2'!$1:$7</definedName>
    <definedName name="_xlnm.Print_Titles" localSheetId="41">'üres7'!$2:$6</definedName>
  </definedNames>
  <calcPr fullCalcOnLoad="1"/>
</workbook>
</file>

<file path=xl/sharedStrings.xml><?xml version="1.0" encoding="utf-8"?>
<sst xmlns="http://schemas.openxmlformats.org/spreadsheetml/2006/main" count="3177" uniqueCount="1350">
  <si>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</si>
  <si>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</si>
  <si>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</si>
  <si>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</si>
  <si>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</si>
  <si>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</si>
  <si>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</si>
  <si>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</si>
  <si>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</si>
  <si>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</si>
  <si>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</si>
  <si>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</si>
  <si>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</si>
  <si>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</si>
  <si>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</si>
  <si>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</si>
  <si>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</si>
  <si>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</si>
  <si>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</si>
  <si>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</si>
  <si>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</si>
  <si>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</si>
  <si>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</si>
  <si>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</si>
  <si>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</si>
  <si>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</si>
  <si>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</si>
  <si>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</si>
  <si>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</si>
  <si>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</si>
  <si>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</si>
  <si>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</si>
  <si>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</si>
  <si>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</si>
  <si>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</si>
  <si>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Központosított előirányzatokból támogatás</t>
  </si>
  <si>
    <t>1.5.</t>
  </si>
  <si>
    <t>Adósságállomány mindösszesen:</t>
  </si>
  <si>
    <t>Tényleges 
(E Ft)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</si>
  <si>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</si>
  <si>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</si>
  <si>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</si>
  <si>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</si>
  <si>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</si>
  <si>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</si>
  <si>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</si>
  <si>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</si>
  <si>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</si>
  <si>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</si>
  <si>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</si>
  <si>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</si>
  <si>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</si>
  <si>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</si>
  <si>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</si>
  <si>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</si>
  <si>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</si>
  <si>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</si>
  <si>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</si>
  <si>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</si>
  <si>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</si>
  <si>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</si>
  <si>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</si>
  <si>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</si>
  <si>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</si>
  <si>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</si>
  <si>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</si>
  <si>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</si>
  <si>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2013.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</si>
  <si>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</si>
  <si>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</si>
  <si>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</si>
  <si>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</si>
  <si>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</si>
  <si>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</si>
  <si>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</si>
  <si>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</si>
  <si>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</si>
  <si>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</si>
  <si>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</si>
  <si>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</si>
  <si>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</si>
  <si>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</si>
  <si>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 xml:space="preserve">Rövid lejáratú hitelek felvétele </t>
  </si>
  <si>
    <t>Befektetési célú belf., külf. értékpapírok kibocsátása, ért.</t>
  </si>
  <si>
    <t>Működési célú kiadások</t>
  </si>
  <si>
    <t xml:space="preserve">   - személyi juttatásból céljellegű kiadás</t>
  </si>
  <si>
    <t xml:space="preserve">   - egyéb folyó kiadásokból céljellegű kiadás</t>
  </si>
  <si>
    <t>Felhalmozási célú pénzeszközát. Államháztart. kívülre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</si>
  <si>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</si>
  <si>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</si>
  <si>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</si>
  <si>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</si>
  <si>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KÖLTSÉGVETÉSI BEVÉTELEK ÖSSZESEN:</t>
  </si>
  <si>
    <t>KÖLTSÉGVETÉSI KIADÁSOK ÖSSZESEN:</t>
  </si>
  <si>
    <t>Forgatási célú pénzügyi műveletek egyenlege</t>
  </si>
  <si>
    <t>Egyéb aktív és passzív pénzügyi elszámolások összevont záró egyenlege (±)</t>
  </si>
  <si>
    <t>Vállalkozási tevékenység pénzforgalmi vállalkozási maradványa ( - )</t>
  </si>
  <si>
    <t>Tárgyévi helyesbített pénzmaradvány (1+2±3–4–5)</t>
  </si>
  <si>
    <t>Költségvetési pénzmaradvány (6±7±8)</t>
  </si>
  <si>
    <t>A vállalkozási maradványból alaptevékenység ellátására felhasznált összeg</t>
  </si>
  <si>
    <t>Módosított pénzmaradvány (9±10±11)</t>
  </si>
  <si>
    <t>Vállalkozási tevékenység működési célú bevételei</t>
  </si>
  <si>
    <t>Vállalkozási tevékenység felhalmozási célú bevételei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</si>
  <si>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</si>
  <si>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</si>
  <si>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</si>
  <si>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</si>
  <si>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</si>
  <si>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</si>
  <si>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 xml:space="preserve">Vállalkozási tevékenység módosított pénzforgalmi vállalkozási maradványa (C–7–8±9) </t>
  </si>
  <si>
    <t>Vállalkozási tartalékba helyezhető összeg (C–8–9–E)</t>
  </si>
  <si>
    <t>A</t>
  </si>
  <si>
    <t>B</t>
  </si>
  <si>
    <t>C</t>
  </si>
  <si>
    <t>D</t>
  </si>
  <si>
    <t>E</t>
  </si>
  <si>
    <t>F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</si>
  <si>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</si>
  <si>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</si>
  <si>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</si>
  <si>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</si>
  <si>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</si>
  <si>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</si>
  <si>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</si>
  <si>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</si>
  <si>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Bevételek táblázat 6. oszlop 8 sora =</t>
  </si>
  <si>
    <t>1. sz. melléklet Kiadások táblázat 3.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</si>
  <si>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</si>
  <si>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</si>
  <si>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</si>
  <si>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>1. sz. melléklet Kiadások táblázat 5. oszlop 5 sora =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</si>
  <si>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</si>
  <si>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</si>
  <si>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</si>
  <si>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>1. sz. melléklet Kiadások táblázat 6. oszlop 5 sora =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</si>
  <si>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</si>
  <si>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</si>
  <si>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</si>
  <si>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</si>
  <si>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</si>
  <si>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</si>
  <si>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</si>
  <si>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</si>
  <si>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</si>
  <si>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</si>
  <si>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</si>
  <si>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</si>
  <si>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</si>
  <si>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</si>
  <si>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</si>
  <si>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>FORRÁSOK ÖSSZESEN  (04+11+27)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</si>
  <si>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</si>
  <si>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</si>
  <si>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</si>
  <si>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</si>
  <si>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</si>
  <si>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</si>
  <si>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</si>
  <si>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</si>
  <si>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</si>
  <si>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</si>
  <si>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</si>
  <si>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</si>
  <si>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</si>
  <si>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</si>
  <si>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</si>
  <si>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</si>
  <si>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</si>
  <si>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</si>
  <si>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</si>
  <si>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</si>
  <si>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</si>
  <si>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</si>
  <si>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</si>
  <si>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</si>
  <si>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</si>
  <si>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</si>
  <si>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</si>
  <si>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</si>
  <si>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</si>
  <si>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</si>
  <si>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</si>
  <si>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</si>
  <si>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</si>
  <si>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</si>
  <si>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</si>
  <si>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</si>
  <si>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és vásárlás munkáltatói támogatás számla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</si>
  <si>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</si>
  <si>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</si>
  <si>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</si>
  <si>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</si>
  <si>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</si>
  <si>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</si>
  <si>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</si>
  <si>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</si>
  <si>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</si>
  <si>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</si>
  <si>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</si>
  <si>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</si>
  <si>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</si>
  <si>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</si>
  <si>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</si>
  <si>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</si>
  <si>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</si>
  <si>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</si>
  <si>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</si>
  <si>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</si>
  <si>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</si>
  <si>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</si>
  <si>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</si>
  <si>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</si>
  <si>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</si>
  <si>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</si>
  <si>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</si>
  <si>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</si>
  <si>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</si>
  <si>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</si>
  <si>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</si>
  <si>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</si>
  <si>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</si>
  <si>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</si>
  <si>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</si>
  <si>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</si>
  <si>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</si>
  <si>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</si>
  <si>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</si>
  <si>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</si>
  <si>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</si>
  <si>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</si>
  <si>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</si>
  <si>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</si>
  <si>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</si>
  <si>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</si>
  <si>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</si>
  <si>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</si>
  <si>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</si>
  <si>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1. sz. melléklet Bevételek táblázat 3. oszlop 11 sora =</t>
  </si>
  <si>
    <t>1. sz. melléklet Bevételek táblázat 3.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</si>
  <si>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</si>
  <si>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</si>
  <si>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</si>
  <si>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</si>
  <si>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5. oszlop 6 sora =</t>
  </si>
  <si>
    <t>1. sz. melléklet Kiadások táblázat 5. oszlop 7 sora =</t>
  </si>
  <si>
    <t>Zárszámadási rendelet űrlapjainak összefüggései: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</si>
  <si>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</si>
  <si>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</si>
  <si>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</si>
  <si>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</si>
  <si>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</si>
  <si>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</si>
  <si>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</si>
  <si>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</si>
  <si>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</si>
  <si>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</si>
  <si>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</si>
  <si>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</si>
  <si>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</si>
  <si>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</si>
  <si>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</si>
  <si>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</si>
  <si>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</si>
  <si>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</si>
  <si>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</si>
  <si>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</si>
  <si>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</si>
  <si>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</si>
  <si>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Garanciavállalás</t>
  </si>
  <si>
    <t>Szerződésből eredő kötelezettség</t>
  </si>
  <si>
    <t>Függő kötelezettségek</t>
  </si>
  <si>
    <t>Összes vállalt kötelezettség</t>
  </si>
  <si>
    <t>Még fennálló kötelezettség</t>
  </si>
  <si>
    <t>10=(6+…+9)</t>
  </si>
  <si>
    <t>Támogatott szervezet neve</t>
  </si>
  <si>
    <t>Támogatás célja</t>
  </si>
  <si>
    <t xml:space="preserve"> I. Költségvetési tartalékok</t>
  </si>
  <si>
    <t>II. Vállalkozási tartalékok</t>
  </si>
  <si>
    <t xml:space="preserve">  I. Hosszú lejáratú kötelezettségek</t>
  </si>
  <si>
    <t xml:space="preserve"> II. Rövid lejáratú kötelezettségek</t>
  </si>
  <si>
    <t>III. Egyéb passzív pénzügyi elszámolások</t>
  </si>
  <si>
    <t>Központi támogatás</t>
  </si>
  <si>
    <t>Egyéb</t>
  </si>
  <si>
    <t xml:space="preserve">Támogatásértékű működési bevételek </t>
  </si>
  <si>
    <t xml:space="preserve">Támogatásértékű felhalmozási bevételek </t>
  </si>
  <si>
    <t>II. Felhalmozási és tőke jellegű kiadások (2.1+…+2.4)</t>
  </si>
  <si>
    <t>III. Tartalékok (3.1+3.2)</t>
  </si>
  <si>
    <t>IV. Egyéb kiadások</t>
  </si>
  <si>
    <t>Kiadási jogcím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</si>
  <si>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</si>
  <si>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</si>
  <si>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</si>
  <si>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</si>
  <si>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</si>
  <si>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</si>
  <si>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</si>
  <si>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</si>
  <si>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</si>
  <si>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</si>
  <si>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</si>
  <si>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</si>
  <si>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</si>
  <si>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</si>
  <si>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</si>
  <si>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</si>
  <si>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</si>
  <si>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</si>
  <si>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</si>
  <si>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</si>
  <si>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</si>
  <si>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</si>
  <si>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</si>
  <si>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</si>
  <si>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</si>
  <si>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</si>
  <si>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</si>
  <si>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</si>
  <si>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</si>
  <si>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</si>
  <si>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</si>
  <si>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</si>
  <si>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</si>
  <si>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</si>
  <si>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</si>
  <si>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</si>
  <si>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</si>
  <si>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</si>
  <si>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</si>
  <si>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</si>
  <si>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Összesen:</t>
  </si>
  <si>
    <t>Cím neve, száma</t>
  </si>
  <si>
    <t>Polgármesteri hivatal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</si>
  <si>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</si>
  <si>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</si>
  <si>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</si>
  <si>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</si>
  <si>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</si>
  <si>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</si>
  <si>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</si>
  <si>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</si>
  <si>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</si>
  <si>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</si>
  <si>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Intézményi működési 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</si>
  <si>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</si>
  <si>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</si>
  <si>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</si>
  <si>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</si>
  <si>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</si>
  <si>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</si>
  <si>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</si>
  <si>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</si>
  <si>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</si>
  <si>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</si>
  <si>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</si>
  <si>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EU támogatás</t>
  </si>
  <si>
    <t>Pénzforgalom nélküli bevételek</t>
  </si>
  <si>
    <t>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</si>
  <si>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</si>
  <si>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</si>
  <si>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</si>
  <si>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</si>
  <si>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</si>
  <si>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</si>
  <si>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Önkormányzati támogatás</t>
  </si>
  <si>
    <t>02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</si>
  <si>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</si>
  <si>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</si>
  <si>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</si>
  <si>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</si>
  <si>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</si>
  <si>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</si>
  <si>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</si>
  <si>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</si>
  <si>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</si>
  <si>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</si>
  <si>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</si>
  <si>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</si>
  <si>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</si>
  <si>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Polgári védelmi feladatok</t>
  </si>
  <si>
    <t>Települési vízellátás</t>
  </si>
  <si>
    <t>Közvilágítási feladatok</t>
  </si>
  <si>
    <t>Szennyvízelvezetés</t>
  </si>
  <si>
    <t>Települési hulladékkezelés</t>
  </si>
  <si>
    <t>Rendszeres szociális segély</t>
  </si>
  <si>
    <t>Eseti segély</t>
  </si>
  <si>
    <t>Sor-
szám</t>
  </si>
  <si>
    <t>............................</t>
  </si>
  <si>
    <t>Összesen (1+6)</t>
  </si>
  <si>
    <t xml:space="preserve">Hitel, kölcsön </t>
  </si>
  <si>
    <t xml:space="preserve">Rövid lejáratú </t>
  </si>
  <si>
    <t>Hosszú lejáratú</t>
  </si>
  <si>
    <t>Önkormányzatok sajátos felhalmozási és tőkebevételei</t>
  </si>
  <si>
    <t>Tárgyi eszközök, immateriális javak értékesítése</t>
  </si>
  <si>
    <t>Pénzügyi befektetések bevételei</t>
  </si>
  <si>
    <t>Illetékek</t>
  </si>
  <si>
    <t>Előző évi pénzmaradvány igénybevétele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</si>
  <si>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</si>
  <si>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</si>
  <si>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</si>
  <si>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</si>
  <si>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</si>
  <si>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</si>
  <si>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</si>
  <si>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Kölcsön-
nyújtás
éve</t>
  </si>
  <si>
    <t xml:space="preserve">Lejárat
éve </t>
  </si>
  <si>
    <t>Egyéb folyó kiadások</t>
  </si>
  <si>
    <t>EU-s támogatásból megvalósuló projektek kiadásai</t>
  </si>
  <si>
    <t>Önkormányzatok sajátos működési bevételei</t>
  </si>
  <si>
    <t>Véglegesen átvett pénzeszk.</t>
  </si>
  <si>
    <t>Cél-, címzett támogatás</t>
  </si>
  <si>
    <t>Intézményi beruházás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</si>
  <si>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</si>
  <si>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</si>
  <si>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</si>
  <si>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</si>
  <si>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</si>
  <si>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</si>
  <si>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</si>
  <si>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</si>
  <si>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</si>
  <si>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</si>
  <si>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</si>
  <si>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</si>
  <si>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</si>
  <si>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</si>
  <si>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</si>
  <si>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</si>
  <si>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</si>
  <si>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</si>
  <si>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</si>
  <si>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</si>
  <si>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</si>
  <si>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</si>
  <si>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</si>
  <si>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</si>
  <si>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</si>
  <si>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</si>
  <si>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</si>
  <si>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</si>
  <si>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</si>
  <si>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</si>
  <si>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</si>
  <si>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</si>
  <si>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</si>
  <si>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</si>
  <si>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</si>
  <si>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</si>
  <si>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</si>
  <si>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</si>
  <si>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</si>
  <si>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Rendszeres gyermekvédelmi támogatás</t>
  </si>
  <si>
    <t>Rendkívüli gyermekvédelmi támogatás</t>
  </si>
  <si>
    <t>Ápolási díj</t>
  </si>
  <si>
    <t>Temetési segély</t>
  </si>
  <si>
    <t>Civil szervezetek támogatása</t>
  </si>
  <si>
    <t>Kezességvállalás viziközmű társulati hitel</t>
  </si>
  <si>
    <t>A helyi adókból biztosított kedvezményeket, mentességeket, adónemenként kell feltüntetni.</t>
  </si>
  <si>
    <t>Társfinanszírozás</t>
  </si>
  <si>
    <t>Kiadások összesen:</t>
  </si>
  <si>
    <t>I.   Immateriális javak</t>
  </si>
  <si>
    <t>II.  Tárgyi eszközök</t>
  </si>
  <si>
    <t>Cél- címzett támogatás</t>
  </si>
  <si>
    <t>Garancia és kezességvállalásból származó kifizetés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</si>
  <si>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</si>
  <si>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</si>
  <si>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</si>
  <si>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</si>
  <si>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</si>
  <si>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Működési célú pénzeszköz átvétel államháztartáson kívülről</t>
  </si>
  <si>
    <t>6.4.</t>
  </si>
  <si>
    <t>Felhalmozási célú pénzeszk. átvétel államháztartáson kívülről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</si>
  <si>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</si>
  <si>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</si>
  <si>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</si>
  <si>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</si>
  <si>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</si>
  <si>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</si>
  <si>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</si>
  <si>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</si>
  <si>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</si>
  <si>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</si>
  <si>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</si>
  <si>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</si>
  <si>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</si>
  <si>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</si>
  <si>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</si>
  <si>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</si>
  <si>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</si>
  <si>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</si>
  <si>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</si>
  <si>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</si>
  <si>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</si>
  <si>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4.4.</t>
  </si>
  <si>
    <t>4.5.</t>
  </si>
  <si>
    <t>4.6.</t>
  </si>
  <si>
    <t>4.7.</t>
  </si>
  <si>
    <t>4.7.1.</t>
  </si>
  <si>
    <t>4.7.2.</t>
  </si>
  <si>
    <t>4.7.3.</t>
  </si>
  <si>
    <t>Források</t>
  </si>
  <si>
    <t>Saját erő</t>
  </si>
  <si>
    <t>EU-s forrás</t>
  </si>
  <si>
    <t>Hitel</t>
  </si>
  <si>
    <t>Egyéb forrás</t>
  </si>
  <si>
    <t>Évenkénti üteme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</si>
  <si>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</si>
  <si>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</si>
  <si>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</si>
  <si>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</si>
  <si>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</si>
  <si>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Kiadások, költségek</t>
  </si>
  <si>
    <t>Összes bevétel,
kiadás</t>
  </si>
  <si>
    <t>13=(12/3)</t>
  </si>
  <si>
    <t>12=(10+11)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</si>
  <si>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</si>
  <si>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</si>
  <si>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</si>
  <si>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</si>
  <si>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</si>
  <si>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</si>
  <si>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</si>
  <si>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</si>
  <si>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</si>
  <si>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</si>
  <si>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</si>
  <si>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</si>
  <si>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</si>
  <si>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</si>
  <si>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</si>
  <si>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</si>
  <si>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</si>
  <si>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</si>
  <si>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Módosított előirányzat</t>
  </si>
  <si>
    <t>Teljesítés</t>
  </si>
  <si>
    <t>Egyéb fejlesztési támogatás</t>
  </si>
  <si>
    <t>Pénzügyi befektetésekből származó bevétel</t>
  </si>
  <si>
    <t>EU-s támogatásból származó bevétel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</si>
  <si>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</si>
  <si>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Működési célú  kölcsön visszatérítése, igénybevétele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</si>
  <si>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</si>
  <si>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</si>
  <si>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</si>
  <si>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</si>
  <si>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Likvid hitelek felvétele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</si>
  <si>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</si>
  <si>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</si>
  <si>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</si>
  <si>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</si>
  <si>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BEVÉTELEK ÖSSZESEN: (8+9+10+11)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</si>
  <si>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</si>
  <si>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Dologi  kiadások*</t>
  </si>
  <si>
    <t>Felújítás*</t>
  </si>
  <si>
    <t>Intézményi beruházási kiadások*</t>
  </si>
  <si>
    <r>
      <t xml:space="preserve">III. Tartalékok </t>
    </r>
    <r>
      <rPr>
        <sz val="8"/>
        <rFont val="Times New Roman CE"/>
        <family val="0"/>
      </rPr>
      <t>(3.1+...+3.2)</t>
    </r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</si>
  <si>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</si>
  <si>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</si>
  <si>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</si>
  <si>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</si>
  <si>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</si>
  <si>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</si>
  <si>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</si>
  <si>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</si>
  <si>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</si>
  <si>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</si>
  <si>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 xml:space="preserve"> KIADÁSOK ÖSSZESEN: (5+6)</t>
  </si>
  <si>
    <t>A   * -gal jelölt jogcím-csoporton belüli kiadásokat ÁFA-val együtt  célszerű tervezni, illetve bemutatni.</t>
  </si>
  <si>
    <t>KÖLTSÉGVETÉSI BEVÉTELEK ÉS KIADÁSOK EGYENLEGE</t>
  </si>
  <si>
    <t>Költségvetési hiány, többlet ( költségvetési bevételek 8. sor - költségvetési kiadások 5. sor) (+/-)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</si>
  <si>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</si>
  <si>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</si>
  <si>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bevételei (1. sz. mell.1. sz. táblázat 11. sor)</t>
  </si>
  <si>
    <t>Finanszírozási célú műv. kiadásai (1. sz. mell .2. sz. táblázat 6. sor)</t>
  </si>
  <si>
    <t>I. Működési célú bevételek és kiadások mérlege
(Önkormányzati szinten)</t>
  </si>
  <si>
    <t>Működési célú kölcsön visszatér., igényb.</t>
  </si>
  <si>
    <t>Működési célú kamatkiadások</t>
  </si>
  <si>
    <t>Előző évi műk. célú pénzm. igénybev.</t>
  </si>
  <si>
    <t>Előző évi váll. eredm. igénybev.</t>
  </si>
  <si>
    <t>Forg. célú belf. értékpapírok beváltása</t>
  </si>
  <si>
    <t>Forgatási célú értékpapírok vásárlása</t>
  </si>
  <si>
    <t>Forg. célú belf. értékpapírok kibocsátása</t>
  </si>
  <si>
    <t>Bef. célú belföldi értékpap. beváltása</t>
  </si>
  <si>
    <t>Forgatási célú értékpapírok értékesítése</t>
  </si>
  <si>
    <t>Bef. célú értékpapírok vásárlása</t>
  </si>
  <si>
    <t>Bef. célú belföldi értékpap. kibocsátása</t>
  </si>
  <si>
    <t>Bef. célú külföldi értékpapírok beváltása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</si>
  <si>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</si>
  <si>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</si>
  <si>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</si>
  <si>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</si>
  <si>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ÖSSZES KIADÁS (13+25)</t>
  </si>
  <si>
    <t>Önkormányzatok sajátos felham. bevételei</t>
  </si>
  <si>
    <t>Felhalm. célú pénzeszközátadás</t>
  </si>
  <si>
    <t>EU-s támogatásból megvalósuló projekt</t>
  </si>
  <si>
    <t>Felhalmozási célú kamatkiadások</t>
  </si>
  <si>
    <t>EU-s támogatásból származó forrás</t>
  </si>
  <si>
    <t>Előző évi felh. célú pénzm. igénybev.</t>
  </si>
  <si>
    <t>Finansírozási célú bev. (13+…+21)</t>
  </si>
  <si>
    <t>Finansírozási célú kiad. (12+...+21)</t>
  </si>
  <si>
    <t>BEVÉTELEK ÖSSZESEN (11+12+22)</t>
  </si>
  <si>
    <t>KIADÁSOK ÖSSZESEN (11+22)</t>
  </si>
  <si>
    <t xml:space="preserve">I. Önkormányzat működési bevételei </t>
  </si>
  <si>
    <t>III. Felhalmozási és tőkejellegű bevételek (3.1+…+3.3)</t>
  </si>
  <si>
    <t>IV. Véglegesen átvett pénzeszközök (4.1+...+4.4)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</si>
  <si>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</si>
  <si>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</si>
  <si>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</si>
  <si>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</si>
  <si>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</si>
  <si>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</si>
  <si>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</si>
  <si>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BEVÉTELEK ÖSSZESEN (6+7+8)</t>
  </si>
  <si>
    <t>I. Működési célú kiadások (1.1+…+1.6)</t>
  </si>
  <si>
    <t>Felújítás (áfával)</t>
  </si>
  <si>
    <t>Intézményi beruházási kiadások (áfával)</t>
  </si>
  <si>
    <t>KÖLTSÉGVETÉSI KIADÁSOK ÖSSZESEN: (1+2+3+4)</t>
  </si>
  <si>
    <t>V. Finanszírozási célú műveletek kiadásai</t>
  </si>
  <si>
    <t>KIADÁSOK ÖSSZESEN: (5+6)</t>
  </si>
  <si>
    <t>Eredeti</t>
  </si>
  <si>
    <t>Módosított</t>
  </si>
  <si>
    <t>előirányzat</t>
  </si>
  <si>
    <t>7=(4+6)</t>
  </si>
  <si>
    <t>Kötelezettség
jogcíme</t>
  </si>
  <si>
    <t>Kötelezettség- 
vállalás 
éve</t>
  </si>
  <si>
    <t>Kötelezettségek a következő években</t>
  </si>
  <si>
    <t>Működési célú
hiteltörlesztés (tőke+kamat)</t>
  </si>
  <si>
    <t>Felhalmozási célú
hiteltörlesztés (tőke+kamat)</t>
  </si>
  <si>
    <t>Tervezett</t>
  </si>
  <si>
    <t>Tényleges</t>
  </si>
  <si>
    <t>EGYSZERŰSÍTETT PÉNZFORGALMI JELENTÉS</t>
  </si>
  <si>
    <t>Dologi és egyéb folyó  kiadások</t>
  </si>
  <si>
    <t>Ellátottak pénzbeli juttatásai</t>
  </si>
  <si>
    <t>Felhalmozási kiadások</t>
  </si>
  <si>
    <t xml:space="preserve">Kiegyenlítő, függő, átfutó kiadások </t>
  </si>
  <si>
    <t>Önkormányzatok sajátos működési bevétele</t>
  </si>
  <si>
    <t>Vállalkozási tevékenység  szakfeladaton elszámolt bevételei (1+2±3)</t>
  </si>
  <si>
    <t>Vállalkozási tevékenység  szakfeladaton elszámolt  kiadásai [4+5±6)</t>
  </si>
  <si>
    <t xml:space="preserve">1. Tartós tőke </t>
  </si>
  <si>
    <t>1. Tartós tőke</t>
  </si>
  <si>
    <t>Vállalkozási maradványban figyelembe vehető finanszírozási bevételek</t>
  </si>
  <si>
    <t>Pénzforgalmi maradványt  jogszabály alapján módosító egyéb tétel  ( ± )</t>
  </si>
  <si>
    <t>2011. előtt</t>
  </si>
  <si>
    <t>2011. évi</t>
  </si>
  <si>
    <t>Teljesítés %-a 
2011. dec. 31-ig</t>
  </si>
  <si>
    <t>Önkormányzaton kívüli EU-s projekthez történő hozzájárulás 2011. évi előirányzata és teljesítése</t>
  </si>
  <si>
    <t>2010. évi 
tény</t>
  </si>
  <si>
    <t>2011. évi 
mód. ei.</t>
  </si>
  <si>
    <t>2011. évi 
teljesítés</t>
  </si>
  <si>
    <t>2010. évi tényadatok BEVÉTELEK</t>
  </si>
  <si>
    <t>2011. évi módosított előirányzat BEVÉTELEK</t>
  </si>
  <si>
    <t>2011. évi teljesítés BEVÉTELEK</t>
  </si>
  <si>
    <t>2010. évi tényadatok KIADÁSOK</t>
  </si>
  <si>
    <t>2011. évi módosított előirányzat KIADÁSOK</t>
  </si>
  <si>
    <t>2011.  évi teljesítés KIADÁSOK</t>
  </si>
  <si>
    <t>Felhasználás
2010. dec.31-ig</t>
  </si>
  <si>
    <t>2011. évi módosított ei.</t>
  </si>
  <si>
    <t xml:space="preserve">
2011. évi 
teljesítés
</t>
  </si>
  <si>
    <t xml:space="preserve">Összes teljesítés 2011. dec. 31-ig
</t>
  </si>
  <si>
    <t>Összes teljesítés 2011. dec. 31-ig</t>
  </si>
  <si>
    <t>2014.</t>
  </si>
  <si>
    <t>2014. 
után</t>
  </si>
  <si>
    <t>Hitel, kölcsön állomány  2011. dec. 31-én</t>
  </si>
  <si>
    <t>2013. után</t>
  </si>
  <si>
    <t>Adósság állomány alakulása lejárat, eszközök, bel- és külföldi hitelezők szerinti bontásban 
2011. december 31-én</t>
  </si>
  <si>
    <t>2011. után</t>
  </si>
  <si>
    <t>Intézményi beruházási kiadások</t>
  </si>
  <si>
    <t>16.2. melléklet a ……/2012. (……) önkormányzati rendelethez</t>
  </si>
  <si>
    <t xml:space="preserve">         2011. ÉV</t>
  </si>
  <si>
    <t>2011. ÉV</t>
  </si>
  <si>
    <t>15-ből likvid hitelek kiadása</t>
  </si>
  <si>
    <t>Finanszírozási kiadások összesen (14+15+17+18)</t>
  </si>
  <si>
    <t>Pénzforgalmi kiadások (13+19)</t>
  </si>
  <si>
    <t>Kiadások összesen ( 20+21+22 )</t>
  </si>
  <si>
    <t>38-ból likvid hitelek bevétele</t>
  </si>
  <si>
    <t>Finanszírozási bevételek összesen (37+38+40+41)</t>
  </si>
  <si>
    <t>Pénzforgalmi bevételek (36+42 )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</si>
  <si>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</si>
  <si>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</si>
  <si>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</si>
  <si>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</si>
  <si>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</si>
  <si>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 12. sorból 
   - az egészségbiztosítási alapból folyósított pénzmaradványa</t>
  </si>
  <si>
    <t xml:space="preserve">VAGYONKIMUTATÁS
a könyvviteli mérlegben értékkel szereplő eszközökről
2011. </t>
  </si>
  <si>
    <t>VAGYONKIMUTATÁS
a könyvviteli mérlegben értékkel szereplő forrásokról</t>
  </si>
  <si>
    <t>2011. év</t>
  </si>
  <si>
    <t xml:space="preserve">VAGYONKIMUTATÁS
az érték nélkül nyilvántartott  eszközökről
2011. </t>
  </si>
  <si>
    <t>VAGYONKIMUTATÁS
a mérlegben nem szereplő kötelezettségekről
2011.</t>
  </si>
  <si>
    <r>
      <t>Pénzkészlet 2011. január 1-jén
e</t>
    </r>
    <r>
      <rPr>
        <i/>
        <sz val="10"/>
        <rFont val="Times New Roman CE"/>
        <family val="0"/>
      </rPr>
      <t>bből:</t>
    </r>
  </si>
  <si>
    <r>
      <t>Záró pénzkészlet 2011. december 31-én
e</t>
    </r>
    <r>
      <rPr>
        <i/>
        <sz val="10"/>
        <rFont val="Times New Roman CE"/>
        <family val="0"/>
      </rPr>
      <t>bből:</t>
    </r>
  </si>
  <si>
    <t>I/1. Intézményi működési bevételek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</si>
  <si>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</si>
  <si>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t>Normatív hozzájárulások</t>
  </si>
  <si>
    <t>Normatív kötött felhasználású  támogatás</t>
  </si>
  <si>
    <t>Fejlesztési célú támogatások (4.7.1+…+4.7.3)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</si>
  <si>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</si>
  <si>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t>Támogatásértékű működési bevételek (6.1.1.+…+6.1.4.)</t>
  </si>
  <si>
    <t>Támogatásértékű felhalmozási bevételek (6.2.1.+…+6.2.4.)</t>
  </si>
  <si>
    <t>Felhalm. célú pénzeszk. átvétel államháztartáson kívülről</t>
  </si>
  <si>
    <t>II. Felhalmozási célú bevételek és kiadások mérlege
(Önkormányzati szinten)</t>
  </si>
  <si>
    <t>2011.
évi
teljesítés</t>
  </si>
  <si>
    <t>Intézményi működési bevételek (1.1.+…+.1.4.)</t>
  </si>
  <si>
    <t>3.5.</t>
  </si>
  <si>
    <t>3.6.</t>
  </si>
  <si>
    <t>3.7.</t>
  </si>
  <si>
    <t>3.8.</t>
  </si>
  <si>
    <t>3.9.</t>
  </si>
  <si>
    <t>5.4.</t>
  </si>
  <si>
    <t>5.5.</t>
  </si>
  <si>
    <t>10.1.</t>
  </si>
  <si>
    <t>10.2.</t>
  </si>
  <si>
    <t>10.3.</t>
  </si>
  <si>
    <t>10.4.</t>
  </si>
  <si>
    <t>10.5.</t>
  </si>
  <si>
    <t>10.6.</t>
  </si>
  <si>
    <t>Önkormányzat sajátos működési bevételei(2.1.+…+2.4.)</t>
  </si>
  <si>
    <t>Támogatások,  kiegészítések(3.1.+…+3.9.)</t>
  </si>
  <si>
    <t>Felhalmozási és tőkejellegű bevételek(4.1.+…+4.3.)</t>
  </si>
  <si>
    <t>Véglegesen átvett pénzeszközök(5.1.+…+5.5.)</t>
  </si>
  <si>
    <t>Tám. kölcsön, visszatérítése, igénybevétele(6.1.+6.2.)</t>
  </si>
  <si>
    <t>KÖLTSÉGVETÉSI BEVÉTELEK ÖSSZESEN (1+…+6)</t>
  </si>
  <si>
    <t>Finanszírozási célú műveletek bevétele(10.1.+…+10.6.)</t>
  </si>
  <si>
    <t>* Amennyiben több projekt megvalósítása történiK egy időben akkor azokat külön-külön, projektenként be kell mutatni!</t>
  </si>
  <si>
    <t>14. melléklet a ......../2012. (........) önkormányzati rendelethez</t>
  </si>
  <si>
    <t>15.1. melléklet a ......../2012. (........) önkormányzati rendelethez</t>
  </si>
  <si>
    <t>15.2. melléklet a ......../2012. (........) önkormányzati rendelethez</t>
  </si>
  <si>
    <t>Működési célú pénzeszköz átadás államháztartáson kívülre</t>
  </si>
  <si>
    <t xml:space="preserve">   .. stb.</t>
  </si>
  <si>
    <t>Szennyvíz gyűjtése, tisztítása, elhelyezése</t>
  </si>
  <si>
    <t>Háziorvos alapellátás</t>
  </si>
  <si>
    <t>Háziorvos ügyelet</t>
  </si>
  <si>
    <t>Fogorvosi alapellátás</t>
  </si>
  <si>
    <t>Családsegítés</t>
  </si>
  <si>
    <t>6</t>
  </si>
  <si>
    <t>07</t>
  </si>
  <si>
    <t>Falugondnoki szolgálat</t>
  </si>
  <si>
    <t>08</t>
  </si>
  <si>
    <t>Közfoglalkoztatás</t>
  </si>
  <si>
    <t>09</t>
  </si>
  <si>
    <t>10</t>
  </si>
  <si>
    <t>Könyvtári szolgáltatások</t>
  </si>
  <si>
    <t>11</t>
  </si>
  <si>
    <t>Közvilágítás</t>
  </si>
  <si>
    <t>Közművelődési intézmények, közösségi színterek működtetése</t>
  </si>
  <si>
    <t>Közművelődési érdekeltségnövelő támogatás saját forrás</t>
  </si>
  <si>
    <t>13</t>
  </si>
  <si>
    <t>Önkormányzati ifjúsági kezdeményezések és programok támogatása</t>
  </si>
  <si>
    <t>Általános iskolai és óvodai oktatás nevelés</t>
  </si>
  <si>
    <t>Óvodai nevelés</t>
  </si>
  <si>
    <t>Ált. iskolai oktatás</t>
  </si>
  <si>
    <t>Óvodai étkezés</t>
  </si>
  <si>
    <t>Ált. iskolai étkezés</t>
  </si>
  <si>
    <t>14</t>
  </si>
  <si>
    <t>PULA KÖZSÉG ÖNKORMÁNYZATA
EGYSZERŰSÍTETT MÉRLEG</t>
  </si>
  <si>
    <t>PULA KÖZSÉG ÖNKORMÁNYZATA</t>
  </si>
  <si>
    <t>Német Kisebbségi Önkormányzat</t>
  </si>
  <si>
    <t>Községgazdálkodás</t>
  </si>
  <si>
    <t>Köztemetők működtetése fent.</t>
  </si>
  <si>
    <t>Közfoglalkoztatás támogatása</t>
  </si>
  <si>
    <t>Önkormányzatok egyéb eseti pénzbeli ellátások</t>
  </si>
  <si>
    <t>Közgyógyellátás</t>
  </si>
  <si>
    <t> Lakásfenntartási támogatás</t>
  </si>
  <si>
    <t>Mozgáskolátozottak közlekedési támogatása</t>
  </si>
  <si>
    <t>Egészségügyi ellátás támogatása</t>
  </si>
  <si>
    <t>Családsegítés feladat támogatása</t>
  </si>
  <si>
    <t>Alapfokú oktatás támogatása</t>
  </si>
  <si>
    <t>Könyvtári szolgáltatás</t>
  </si>
  <si>
    <t xml:space="preserve">Közösségi színterek, közműv int. </t>
  </si>
  <si>
    <t>Önkormányzati ifjúsági programok támogatása</t>
  </si>
  <si>
    <t>Kisebbségi önkormányzatok feladatai</t>
  </si>
  <si>
    <t>2010.évi befizetések</t>
  </si>
  <si>
    <t>autó vásárlási hitel (falugondnoki autó)</t>
  </si>
  <si>
    <t>Viziközmű társulati  hitel kamatai</t>
  </si>
  <si>
    <t>Pe. Átadás T.vázsony csatornázásáért alapítványnak műk.célú</t>
  </si>
  <si>
    <t>EMVA-ból falumúzeum felújítás és pihenőhely kialakítás</t>
  </si>
  <si>
    <t>közművelődési érdekletségi hozzájárulásból vásárolt eszközök</t>
  </si>
  <si>
    <t>Sétány kialakítás</t>
  </si>
  <si>
    <t>Közös intézmények fenntartás</t>
  </si>
  <si>
    <t xml:space="preserve">Megyei könyvtár támogatása </t>
  </si>
  <si>
    <t xml:space="preserve">orvosi ügyelet </t>
  </si>
  <si>
    <t xml:space="preserve">kistérségnek  támogatás </t>
  </si>
  <si>
    <t>Alapítvány támogatás csatorna</t>
  </si>
  <si>
    <t>Cordial Bt</t>
  </si>
  <si>
    <t>Falugondnokok egyesületének támogatása</t>
  </si>
  <si>
    <t>Református egyház támogatása</t>
  </si>
  <si>
    <t>Pulai ifjúsági klub tám</t>
  </si>
  <si>
    <t> Polgárőrség támogatása</t>
  </si>
  <si>
    <t>Gyermek étkeztetés rezsi</t>
  </si>
  <si>
    <t>Működési kiadások összesen</t>
  </si>
  <si>
    <t>Iskola infrastruktúrális fejlesztése pályázat saját forrás</t>
  </si>
  <si>
    <t>Iskola villámhárító és kapcsoló tábla</t>
  </si>
  <si>
    <t> kezesség vállalás</t>
  </si>
  <si>
    <t>Felhalmozási pénzeszköz átadások összesen</t>
  </si>
  <si>
    <t>Szociális juttatások</t>
  </si>
  <si>
    <t>ápolásidíj</t>
  </si>
  <si>
    <t>Rendelkezésre állási támogatás 2 fő</t>
  </si>
  <si>
    <t>Óvodások szállítása</t>
  </si>
  <si>
    <t>Szociális kölcsön</t>
  </si>
  <si>
    <t>Bursa, Arany János ösztöníj</t>
  </si>
  <si>
    <t xml:space="preserve">lakossági szemét szállítás </t>
  </si>
  <si>
    <t>közgyógyellátási ig</t>
  </si>
  <si>
    <t>Beiskolázási segély</t>
  </si>
  <si>
    <t>Füzetcsomag tankönyv</t>
  </si>
  <si>
    <t>természetben nyújtott támogatások</t>
  </si>
  <si>
    <t xml:space="preserve">Eseti segély </t>
  </si>
  <si>
    <t>nyári gyermek étkezeteés</t>
  </si>
  <si>
    <t>Szociális juttatások összesen</t>
  </si>
  <si>
    <t xml:space="preserve">              1820 </t>
  </si>
  <si>
    <t>Tervezett
(E Ft)</t>
  </si>
  <si>
    <t>Módosított (E Ft)</t>
  </si>
  <si>
    <t>Családsegítő</t>
  </si>
  <si>
    <t>Óvoda felújítás</t>
  </si>
  <si>
    <t>Gyermekvédelmi támogatásra jogosultak pénzbeli ellátása</t>
  </si>
  <si>
    <t>Mozgáskorlátozottak közlekedési támogatása</t>
  </si>
  <si>
    <t>lakásfenntartási támogatás</t>
  </si>
  <si>
    <t>Pula Község Önkormányzata</t>
  </si>
  <si>
    <t>Önkormányzati igazgatási feladatok</t>
  </si>
  <si>
    <t>Felhalmozási és tőke jellegű bevételek</t>
  </si>
  <si>
    <t>VII. Előző évi vállalkozási eredmény igénybevétele</t>
  </si>
  <si>
    <t>11.1.</t>
  </si>
  <si>
    <t>11.2.</t>
  </si>
  <si>
    <t>11.3.</t>
  </si>
  <si>
    <t>11.4.</t>
  </si>
  <si>
    <t>Költségvetési bevételek összesen:</t>
  </si>
  <si>
    <t>Költségvetési kiadások összesen:</t>
  </si>
  <si>
    <t>Függő, átfutó, kiegynlítő bevételek</t>
  </si>
  <si>
    <t>Fejlesztési és vis maior támogatás</t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</si>
  <si>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</si>
  <si>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</si>
  <si>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</si>
  <si>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t>Kiegyenlítő, függő, átfutó bevételek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</si>
  <si>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</si>
  <si>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</si>
  <si>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</si>
  <si>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</si>
  <si>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</si>
  <si>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</si>
  <si>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</si>
  <si>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megtestesítő értékpapírok kiadásai</t>
  </si>
  <si>
    <t>Beruházás feladatonként</t>
  </si>
  <si>
    <t>Felújítás célonként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</si>
  <si>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</si>
  <si>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</si>
  <si>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</si>
  <si>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</si>
  <si>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</si>
  <si>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</si>
  <si>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</si>
  <si>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ELTÉRÉS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</si>
  <si>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</si>
  <si>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</si>
  <si>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</si>
  <si>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</si>
  <si>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</si>
  <si>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</si>
  <si>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</si>
  <si>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Továbbadási (lebonyolítási) célú bevételek</t>
  </si>
  <si>
    <t>1. sz. táblázat</t>
  </si>
  <si>
    <t>2. sz. táblázat</t>
  </si>
  <si>
    <t>3. sz. táblázat</t>
  </si>
  <si>
    <t>4. sz. táblázat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</si>
  <si>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</si>
  <si>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</si>
  <si>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</si>
  <si>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</si>
  <si>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</si>
  <si>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</si>
  <si>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</si>
  <si>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</si>
  <si>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</si>
  <si>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</si>
  <si>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</si>
  <si>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</si>
  <si>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</si>
  <si>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</si>
  <si>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</si>
  <si>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</si>
  <si>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</si>
  <si>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2. Tőkeváltozások</t>
  </si>
  <si>
    <t>3. Értékelési tartalék</t>
  </si>
  <si>
    <t>E) TARTALÉKOK ÖSSZESEN</t>
  </si>
  <si>
    <t>- saját erőből központi támogatás</t>
  </si>
  <si>
    <t>- ellátottak pénzbeli juttatásából céljellegű kiadás</t>
  </si>
  <si>
    <t>Igazgatási feladatok</t>
  </si>
  <si>
    <t>Szociális gondoskodás</t>
  </si>
  <si>
    <t>Város- és községgazdálkodás</t>
  </si>
  <si>
    <t>04</t>
  </si>
  <si>
    <t>05</t>
  </si>
  <si>
    <t>Egészségügyi szolgáltatás</t>
  </si>
  <si>
    <t>------------------------</t>
  </si>
  <si>
    <t>------</t>
  </si>
  <si>
    <t>II. Költségvetési szerv</t>
  </si>
  <si>
    <t>03</t>
  </si>
  <si>
    <t>………………. Kisebbségi Önkormányzat</t>
  </si>
  <si>
    <t>F) KÖTELEZETTSÉGEK ÖSSZESEN</t>
  </si>
  <si>
    <t>FORRÁSOK ÖSSZESEN</t>
  </si>
  <si>
    <t>EGYSZERŰSÍTETT PÉNZMARADVÁNY-KIMUTATÁS</t>
  </si>
  <si>
    <t>Záró pénzkészlet</t>
  </si>
  <si>
    <t>Előző év(ek)ben képzett tartalékok maradványa ( - )</t>
  </si>
  <si>
    <t>Finanszírozásból származó korrekciók ( ± )</t>
  </si>
  <si>
    <t>Pénzmaradványt terhelő elvonások ( ± )</t>
  </si>
  <si>
    <t>Költségvetési pénzmaradványt külön jogszabály alapján módosító tétel ( ± )</t>
  </si>
  <si>
    <t xml:space="preserve">   - Kötelezettséggel terhelt pénzmaradvány</t>
  </si>
  <si>
    <t xml:space="preserve">   - Szabad pénzmaradvány</t>
  </si>
  <si>
    <t>............................ ÖNKORMÁNYZATA</t>
  </si>
  <si>
    <t>Vállalkozási tevékenységet terhelő befizetési kötelezettség</t>
  </si>
  <si>
    <t>Ezer forintban!</t>
  </si>
  <si>
    <t>ESZKÖZÖK</t>
  </si>
  <si>
    <t>Sorszám</t>
  </si>
  <si>
    <t>állományi érték</t>
  </si>
  <si>
    <t>1</t>
  </si>
  <si>
    <t>2</t>
  </si>
  <si>
    <t>3</t>
  </si>
  <si>
    <t>Függő, átfutó, kiegyenlítő bevételek</t>
  </si>
  <si>
    <t>Függő, átfutó, kiegyenlítő kiadások</t>
  </si>
  <si>
    <t>Összesen (1+4+7+9+11)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</si>
  <si>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</si>
  <si>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</si>
  <si>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</si>
  <si>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</si>
  <si>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</si>
  <si>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</si>
  <si>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II. Támogatások, kiegészítések (2.1+…+2.3)</t>
  </si>
  <si>
    <t>FORRÁSOK</t>
  </si>
  <si>
    <t>Hatósági jogkörhöz köthető működési bevétel</t>
  </si>
  <si>
    <t>Központi költségvetéssel szemben fennálló tartozás</t>
  </si>
  <si>
    <t>Elkülönített állami pénzalapokkal szembeni tartozás</t>
  </si>
  <si>
    <t>Hitel, kölcsön állomány december 31-én</t>
  </si>
  <si>
    <t>TB alapokkal szembeni tartozás</t>
  </si>
  <si>
    <t>Tartozásállomány önkormányzatok és intézmények felé</t>
  </si>
  <si>
    <t xml:space="preserve">Adósságállomány 
eszközök szerint </t>
  </si>
  <si>
    <t>91-180 nap közötti</t>
  </si>
  <si>
    <t>181-360 nap közötti</t>
  </si>
  <si>
    <t>I. Belföldi hitelezők</t>
  </si>
  <si>
    <t>Szállítói tartozás</t>
  </si>
  <si>
    <t>Adóhatósággal szembeni tartozások</t>
  </si>
  <si>
    <t>Egyéb adósság</t>
  </si>
  <si>
    <t>1-90 nap közötti</t>
  </si>
  <si>
    <t>360 napon 
túli</t>
  </si>
  <si>
    <t>Összes lejárt tartozás</t>
  </si>
  <si>
    <t>Nem lejárt, lejárt összes tartozás</t>
  </si>
  <si>
    <t>Belföldi összesen:</t>
  </si>
  <si>
    <t>Külföldi összesen:</t>
  </si>
  <si>
    <t>Külföldi szállítók</t>
  </si>
  <si>
    <t>II. Külföldi hitelezők</t>
  </si>
  <si>
    <t>8=(4+…+7)</t>
  </si>
  <si>
    <t>9=(3+8)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</si>
  <si>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</si>
  <si>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</si>
  <si>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</si>
  <si>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</si>
  <si>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</si>
  <si>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</si>
  <si>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</si>
  <si>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</si>
  <si>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</si>
  <si>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</si>
  <si>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</si>
  <si>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</si>
  <si>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</si>
  <si>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</si>
  <si>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</si>
  <si>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</si>
  <si>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</si>
  <si>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</si>
  <si>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</si>
  <si>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</si>
  <si>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</si>
  <si>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</si>
  <si>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</si>
  <si>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</si>
  <si>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</si>
  <si>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</si>
  <si>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</si>
  <si>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Átvett pénzeszk. államháztart. kívülről</t>
  </si>
  <si>
    <t>Tárgyi eszközök, imm. javak értékesítése</t>
  </si>
  <si>
    <t>Költségvetési hiány:</t>
  </si>
  <si>
    <t>Költségvetési többlet:</t>
  </si>
  <si>
    <t>Költrségvetési hiány:</t>
  </si>
  <si>
    <t>Finanszírozási kiadások (14+…+24)</t>
  </si>
  <si>
    <t>EGYSZERŰSÍTETT VÁLLALKOZÁSI MARADVÁNY-KIMUTATÁS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</si>
  <si>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</si>
  <si>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</si>
  <si>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</si>
  <si>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</si>
  <si>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</si>
  <si>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</si>
  <si>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</si>
  <si>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</si>
  <si>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</si>
  <si>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</si>
  <si>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</si>
  <si>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</si>
  <si>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</si>
  <si>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</si>
  <si>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</si>
  <si>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</si>
  <si>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</si>
  <si>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</si>
  <si>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</si>
  <si>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</si>
  <si>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</si>
  <si>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</si>
  <si>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</si>
  <si>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</si>
  <si>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</si>
  <si>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</si>
  <si>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</si>
  <si>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</si>
  <si>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</si>
  <si>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</si>
  <si>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</si>
  <si>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</si>
  <si>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</si>
  <si>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</si>
  <si>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</si>
  <si>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</si>
  <si>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</si>
  <si>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</si>
  <si>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</si>
  <si>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</si>
  <si>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</si>
  <si>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</si>
  <si>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</si>
  <si>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</si>
  <si>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</si>
  <si>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</si>
  <si>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</si>
  <si>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</si>
  <si>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</si>
  <si>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</si>
  <si>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</si>
  <si>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</si>
  <si>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</si>
  <si>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</si>
  <si>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</si>
  <si>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</si>
  <si>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</si>
  <si>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</si>
  <si>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</si>
  <si>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</si>
  <si>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</si>
  <si>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</si>
  <si>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</si>
  <si>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</si>
  <si>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</si>
  <si>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</si>
  <si>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</si>
  <si>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</si>
  <si>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</si>
  <si>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</si>
  <si>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</si>
  <si>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</si>
  <si>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</si>
  <si>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</si>
  <si>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</si>
  <si>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</si>
  <si>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</si>
  <si>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</si>
  <si>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</si>
  <si>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</si>
  <si>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</si>
  <si>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</si>
  <si>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</si>
  <si>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</si>
  <si>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</si>
  <si>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</si>
  <si>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</si>
  <si>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</si>
  <si>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</si>
  <si>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</si>
  <si>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</si>
  <si>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</si>
  <si>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2012.</t>
  </si>
  <si>
    <t>68.</t>
  </si>
  <si>
    <t>1.2.11. Egyéb ingatlanok   (70+71)</t>
  </si>
  <si>
    <t>69.</t>
  </si>
  <si>
    <t>EU-s forrásból származó bevétel</t>
  </si>
  <si>
    <t>Nem lejárt</t>
  </si>
  <si>
    <t>Lejárt</t>
  </si>
  <si>
    <t>Költségvetési pénzforgalmi kiadások összesen ( 01+...+12 )</t>
  </si>
  <si>
    <t>Intézményt megillető pénzmaradvány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</si>
  <si>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</si>
  <si>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</si>
  <si>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</si>
  <si>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</si>
  <si>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</si>
  <si>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</si>
  <si>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2.Forgalomképes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</si>
  <si>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</si>
  <si>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</si>
  <si>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</si>
  <si>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</si>
  <si>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</si>
  <si>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</si>
  <si>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</si>
  <si>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</si>
  <si>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</si>
  <si>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</si>
  <si>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</si>
  <si>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</si>
  <si>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</si>
  <si>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</si>
  <si>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</si>
  <si>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</si>
  <si>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</si>
  <si>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</si>
  <si>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</si>
  <si>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</si>
  <si>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</si>
  <si>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</si>
  <si>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</si>
  <si>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</si>
  <si>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</si>
  <si>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</si>
  <si>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</si>
  <si>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</si>
  <si>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</si>
  <si>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</si>
  <si>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</si>
  <si>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</si>
  <si>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</si>
  <si>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</si>
  <si>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</si>
  <si>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</si>
  <si>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</si>
  <si>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</si>
  <si>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</si>
  <si>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</si>
  <si>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</si>
  <si>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</si>
  <si>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</si>
  <si>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</si>
  <si>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</si>
  <si>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</si>
  <si>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</si>
  <si>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</si>
  <si>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</si>
  <si>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</si>
  <si>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</si>
  <si>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</si>
  <si>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</si>
  <si>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</si>
  <si>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</si>
  <si>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</si>
  <si>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</si>
  <si>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</si>
  <si>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</si>
  <si>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</si>
  <si>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</si>
  <si>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</si>
  <si>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</si>
  <si>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</si>
  <si>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</si>
  <si>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</si>
  <si>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</si>
  <si>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</si>
  <si>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</si>
  <si>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</si>
  <si>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</si>
  <si>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 sz. melléklet Bevételek táblázat 6. oszlop 11 sora =</t>
  </si>
  <si>
    <t>1. sz. melléklet Bevételek táblázat 6. oszlop 12 sora =</t>
  </si>
  <si>
    <t>1. sz. melléklet Kiadások táblázat 6. oszlop 6 sora =</t>
  </si>
  <si>
    <t>1. sz. melléklet Kiadások táblázat 6. oszlop 7 sora =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</si>
  <si>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</si>
  <si>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</si>
  <si>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</si>
  <si>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</si>
  <si>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</si>
  <si>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</si>
  <si>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</si>
  <si>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</si>
  <si>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</si>
  <si>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</si>
  <si>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</si>
  <si>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</si>
  <si>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</si>
  <si>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</si>
  <si>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</si>
  <si>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</si>
  <si>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</si>
  <si>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</si>
  <si>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</si>
  <si>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</si>
  <si>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</si>
  <si>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</si>
  <si>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</si>
  <si>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</si>
  <si>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</si>
  <si>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</si>
  <si>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</si>
  <si>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</si>
  <si>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</si>
  <si>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</si>
  <si>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</si>
  <si>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</si>
  <si>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</si>
  <si>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</si>
  <si>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</si>
  <si>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</si>
  <si>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</si>
  <si>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</si>
  <si>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</si>
  <si>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</si>
  <si>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</si>
  <si>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</si>
  <si>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</si>
  <si>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</si>
  <si>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</si>
  <si>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</si>
  <si>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</si>
  <si>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</si>
  <si>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</si>
  <si>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</si>
  <si>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</si>
  <si>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</si>
  <si>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</si>
  <si>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</si>
  <si>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</si>
  <si>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</si>
  <si>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</si>
  <si>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</si>
  <si>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</si>
  <si>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</si>
  <si>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</si>
  <si>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</si>
  <si>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</si>
  <si>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</si>
  <si>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</si>
  <si>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</si>
  <si>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</si>
  <si>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</si>
  <si>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</si>
  <si>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</si>
  <si>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</si>
  <si>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</si>
  <si>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</si>
  <si>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</si>
  <si>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</si>
  <si>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</si>
  <si>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</si>
  <si>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</si>
  <si>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</si>
  <si>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</si>
  <si>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</si>
  <si>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</si>
  <si>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</si>
  <si>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</si>
  <si>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</si>
  <si>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</si>
  <si>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</si>
  <si>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</si>
  <si>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</si>
  <si>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</si>
  <si>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</si>
  <si>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</si>
  <si>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</si>
  <si>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</si>
  <si>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</si>
  <si>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</si>
  <si>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</si>
  <si>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</si>
  <si>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</si>
  <si>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</si>
  <si>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</si>
  <si>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</si>
  <si>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</si>
  <si>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</si>
  <si>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</si>
  <si>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</si>
  <si>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</si>
  <si>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</si>
  <si>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</si>
  <si>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</si>
  <si>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</si>
  <si>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</si>
  <si>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</si>
  <si>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</si>
  <si>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</si>
  <si>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</si>
  <si>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</si>
  <si>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</si>
  <si>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</si>
  <si>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</si>
  <si>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</si>
  <si>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</si>
  <si>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</si>
  <si>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</si>
  <si>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</si>
  <si>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</si>
  <si>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</si>
  <si>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</si>
  <si>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</si>
  <si>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</si>
  <si>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</si>
  <si>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</si>
  <si>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</si>
  <si>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</si>
  <si>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</si>
  <si>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</si>
  <si>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</si>
  <si>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</si>
  <si>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</si>
  <si>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</si>
  <si>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</si>
  <si>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</si>
  <si>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</si>
  <si>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</si>
  <si>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</si>
  <si>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</si>
  <si>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</si>
  <si>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</si>
  <si>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</si>
  <si>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</si>
  <si>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</si>
  <si>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</si>
  <si>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</si>
  <si>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</si>
  <si>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</si>
  <si>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</si>
  <si>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</si>
  <si>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</si>
  <si>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</si>
  <si>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</si>
  <si>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</si>
  <si>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</si>
  <si>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</si>
  <si>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</si>
  <si>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</si>
  <si>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</si>
  <si>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</si>
  <si>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</si>
  <si>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</si>
  <si>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12.1. melléklet a 7/2012. (V.10.) önkormányzati rendelethez</t>
  </si>
  <si>
    <t>Önkormányzat</t>
  </si>
  <si>
    <t>12.2. melléklet a 7/2012. (V.10.) önkormányzati rendelethez</t>
  </si>
  <si>
    <t>12.3. melléklet a 7/2012. (V.10.) önkormányzati rendelethez</t>
  </si>
  <si>
    <t>12.4. melléklet a 7/2012. (V.10.) önkormányzati rendelethez</t>
  </si>
  <si>
    <t>12.5. melléklet a 7/2012. (V.10.) önkormányzati rendelethez</t>
  </si>
  <si>
    <t>12.6. melléklet a 7/2012. (V.10.) önkormányzati rendelethez</t>
  </si>
  <si>
    <t>12.7. melléklet a 7/2012. (V.10.) önkormányzati rendelethez</t>
  </si>
  <si>
    <t>12.8. melléklet a 7/2012. (V.10.) önkormányzati rendelethez</t>
  </si>
  <si>
    <t>12.9. melléklet a 7/2012. (V.10.) önkormányzati rendelethez</t>
  </si>
  <si>
    <t>12.10. melléklet a 7/2012. (V.10.) önkormányzati rendelethez</t>
  </si>
  <si>
    <t>12.11. melléklet a 7/2012. (V.10.) önkormányzati rendelethez</t>
  </si>
  <si>
    <t>12.12. melléklet a 7/2012. (V.10.) önkormányzati rendelethez</t>
  </si>
  <si>
    <t>12.13. melléklet a 7/2012. (V.10.) önkormányzati rendelethez</t>
  </si>
  <si>
    <t>12.14. melléklet a 7/2012. (v.10..) önkormányzati rendelethez</t>
  </si>
  <si>
    <t>12.15. melléklet a 7/2012. (V.10.) önkormányzati rendelethez</t>
  </si>
  <si>
    <t>13. melléklet a 7/2012. (V.10. önkormányzati rendelethez</t>
  </si>
  <si>
    <t>Német Nemzetiségi Önkormányzat</t>
  </si>
  <si>
    <t>17. melléklet a 7/2012. (V.10.)önkormányzati rendelethez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</si>
</sst>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92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6"/>
      <name val="Times New Roman CE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2"/>
      <color indexed="10"/>
      <name val="Times New Roman"/>
      <family val="1"/>
    </font>
    <font>
      <sz val="10"/>
      <name val="Wingdings"/>
      <family val="0"/>
    </font>
    <font>
      <b/>
      <sz val="14"/>
      <name val="Times New Roman CE"/>
      <family val="0"/>
    </font>
    <font>
      <b/>
      <sz val="11"/>
      <color indexed="10"/>
      <name val="Times New Roman CE"/>
      <family val="0"/>
    </font>
    <font>
      <b/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2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1270">
    <xf numFmtId="0" fontId="0" fillId="0" borderId="0" xfId="0" applyAlignment="1">
      <alignment/>
    </xf>
    <xf numFmtId="164" fontId="7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Protection="1">
      <alignment/>
      <protection/>
    </xf>
    <xf numFmtId="164" fontId="7" fillId="0" borderId="10" xfId="58" applyNumberFormat="1" applyFont="1" applyFill="1" applyBorder="1" applyAlignment="1" applyProtection="1">
      <alignment horizontal="centerContinuous" vertical="center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8" applyNumberFormat="1" applyFont="1" applyFill="1" applyBorder="1" applyAlignment="1" applyProtection="1">
      <alignment vertical="center" wrapText="1"/>
      <protection locked="0"/>
    </xf>
    <xf numFmtId="164" fontId="17" fillId="0" borderId="13" xfId="58" applyNumberFormat="1" applyFont="1" applyFill="1" applyBorder="1" applyAlignment="1" applyProtection="1">
      <alignment vertical="center" wrapText="1"/>
      <protection locked="0"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164" fontId="17" fillId="0" borderId="15" xfId="58" applyNumberFormat="1" applyFont="1" applyFill="1" applyBorder="1" applyAlignment="1" applyProtection="1">
      <alignment vertical="center" wrapText="1"/>
      <protection locked="0"/>
    </xf>
    <xf numFmtId="164" fontId="17" fillId="0" borderId="16" xfId="58" applyNumberFormat="1" applyFont="1" applyFill="1" applyBorder="1" applyAlignment="1" applyProtection="1">
      <alignment vertical="center" wrapText="1"/>
      <protection locked="0"/>
    </xf>
    <xf numFmtId="164" fontId="17" fillId="0" borderId="17" xfId="58" applyNumberFormat="1" applyFont="1" applyFill="1" applyBorder="1" applyAlignment="1" applyProtection="1">
      <alignment vertical="center" wrapText="1"/>
      <protection locked="0"/>
    </xf>
    <xf numFmtId="164" fontId="17" fillId="0" borderId="18" xfId="58" applyNumberFormat="1" applyFont="1" applyFill="1" applyBorder="1" applyAlignment="1" applyProtection="1">
      <alignment vertical="center" wrapText="1"/>
      <protection locked="0"/>
    </xf>
    <xf numFmtId="0" fontId="18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9" xfId="58" applyFont="1" applyFill="1" applyBorder="1" applyAlignment="1" applyProtection="1">
      <alignment horizontal="left" vertical="center" wrapText="1" indent="1"/>
      <protection/>
    </xf>
    <xf numFmtId="164" fontId="17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9" xfId="58" applyNumberFormat="1" applyFont="1" applyFill="1" applyBorder="1" applyAlignment="1" applyProtection="1">
      <alignment vertical="center" wrapText="1"/>
      <protection locked="0"/>
    </xf>
    <xf numFmtId="164" fontId="17" fillId="0" borderId="20" xfId="58" applyNumberFormat="1" applyFont="1" applyFill="1" applyBorder="1" applyAlignment="1" applyProtection="1">
      <alignment vertical="center" wrapText="1"/>
      <protection locked="0"/>
    </xf>
    <xf numFmtId="0" fontId="17" fillId="0" borderId="21" xfId="58" applyFont="1" applyFill="1" applyBorder="1" applyAlignment="1" applyProtection="1">
      <alignment horizontal="left" vertical="center" wrapText="1" indent="1"/>
      <protection/>
    </xf>
    <xf numFmtId="0" fontId="17" fillId="0" borderId="17" xfId="58" applyFont="1" applyFill="1" applyBorder="1" applyAlignment="1" applyProtection="1">
      <alignment horizontal="left" vertical="center" wrapText="1" indent="1"/>
      <protection/>
    </xf>
    <xf numFmtId="164" fontId="17" fillId="0" borderId="2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0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2" xfId="58" applyFont="1" applyFill="1" applyBorder="1" applyAlignment="1" applyProtection="1">
      <alignment horizontal="left" vertical="center" wrapText="1" indent="1"/>
      <protection/>
    </xf>
    <xf numFmtId="164" fontId="17" fillId="0" borderId="22" xfId="58" applyNumberFormat="1" applyFont="1" applyFill="1" applyBorder="1" applyAlignment="1" applyProtection="1">
      <alignment vertical="center" wrapText="1"/>
      <protection locked="0"/>
    </xf>
    <xf numFmtId="164" fontId="17" fillId="0" borderId="23" xfId="58" applyNumberFormat="1" applyFont="1" applyFill="1" applyBorder="1" applyAlignment="1" applyProtection="1">
      <alignment vertical="center" wrapText="1"/>
      <protection locked="0"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58" applyFont="1" applyFill="1" applyBorder="1" applyAlignment="1" applyProtection="1">
      <alignment horizontal="left" vertical="center" wrapText="1" inden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12" xfId="58" applyFont="1" applyFill="1" applyBorder="1" applyAlignment="1" applyProtection="1">
      <alignment horizontal="left" vertical="center" wrapText="1" indent="2"/>
      <protection/>
    </xf>
    <xf numFmtId="0" fontId="17" fillId="0" borderId="17" xfId="58" applyFont="1" applyFill="1" applyBorder="1" applyAlignment="1" applyProtection="1">
      <alignment horizontal="left" vertical="center" wrapText="1" indent="2"/>
      <protection/>
    </xf>
    <xf numFmtId="0" fontId="17" fillId="0" borderId="12" xfId="58" applyFont="1" applyFill="1" applyBorder="1" applyAlignment="1" applyProtection="1">
      <alignment horizontal="left" indent="1"/>
      <protection/>
    </xf>
    <xf numFmtId="0" fontId="17" fillId="0" borderId="12" xfId="0" applyFont="1" applyFill="1" applyBorder="1" applyAlignment="1">
      <alignment horizontal="left" vertical="center" wrapText="1" indent="1"/>
    </xf>
    <xf numFmtId="0" fontId="17" fillId="0" borderId="17" xfId="0" applyFont="1" applyFill="1" applyBorder="1" applyAlignment="1">
      <alignment horizontal="left" vertical="center" wrapText="1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22" xfId="0" applyFont="1" applyFill="1" applyBorder="1" applyAlignment="1">
      <alignment horizontal="left" vertical="center" wrapText="1" indent="1"/>
    </xf>
    <xf numFmtId="0" fontId="18" fillId="0" borderId="15" xfId="58" applyFont="1" applyFill="1" applyBorder="1" applyAlignment="1" applyProtection="1">
      <alignment horizontal="left" vertical="center" wrapText="1" indent="1"/>
      <protection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Continuous" vertical="center" wrapText="1"/>
    </xf>
    <xf numFmtId="0" fontId="8" fillId="0" borderId="21" xfId="0" applyFont="1" applyFill="1" applyBorder="1" applyAlignment="1">
      <alignment horizontal="centerContinuous" vertical="center" wrapTex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0" xfId="0" applyFont="1" applyFill="1" applyBorder="1" applyAlignment="1" quotePrefix="1">
      <alignment horizontal="right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64" fontId="8" fillId="0" borderId="36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 indent="1"/>
    </xf>
    <xf numFmtId="0" fontId="17" fillId="0" borderId="38" xfId="0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0" fontId="18" fillId="0" borderId="3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 indent="1"/>
    </xf>
    <xf numFmtId="0" fontId="18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7" fillId="0" borderId="4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 indent="1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right" vertical="center" wrapText="1" indent="2"/>
    </xf>
    <xf numFmtId="0" fontId="17" fillId="0" borderId="4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164" fontId="15" fillId="0" borderId="48" xfId="0" applyNumberFormat="1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 wrapText="1" indent="1"/>
    </xf>
    <xf numFmtId="164" fontId="15" fillId="0" borderId="37" xfId="0" applyNumberFormat="1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 indent="1"/>
    </xf>
    <xf numFmtId="0" fontId="15" fillId="0" borderId="14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vertical="center" wrapText="1"/>
    </xf>
    <xf numFmtId="3" fontId="15" fillId="0" borderId="48" xfId="0" applyNumberFormat="1" applyFont="1" applyFill="1" applyBorder="1" applyAlignment="1">
      <alignment horizontal="center" vertical="center" wrapText="1"/>
    </xf>
    <xf numFmtId="0" fontId="23" fillId="0" borderId="0" xfId="59" applyFont="1" applyFill="1">
      <alignment/>
      <protection/>
    </xf>
    <xf numFmtId="0" fontId="25" fillId="0" borderId="0" xfId="59" applyFont="1" applyFill="1" applyAlignment="1">
      <alignment vertical="center"/>
      <protection/>
    </xf>
    <xf numFmtId="0" fontId="4" fillId="0" borderId="19" xfId="59" applyFont="1" applyFill="1" applyBorder="1" applyAlignment="1">
      <alignment horizontal="center" vertical="center"/>
      <protection/>
    </xf>
    <xf numFmtId="0" fontId="3" fillId="0" borderId="0" xfId="59" applyFont="1" applyFill="1" applyAlignment="1">
      <alignment horizontal="centerContinuous" vertical="center"/>
      <protection/>
    </xf>
    <xf numFmtId="0" fontId="24" fillId="0" borderId="0" xfId="59" applyFont="1" applyFill="1" applyAlignment="1">
      <alignment vertical="center"/>
      <protection/>
    </xf>
    <xf numFmtId="0" fontId="27" fillId="0" borderId="0" xfId="59" applyFont="1" applyFill="1" applyAlignment="1">
      <alignment vertical="center"/>
      <protection/>
    </xf>
    <xf numFmtId="184" fontId="15" fillId="0" borderId="26" xfId="59" applyNumberFormat="1" applyFont="1" applyFill="1" applyBorder="1" applyAlignment="1">
      <alignment horizontal="center" vertical="center" wrapText="1"/>
      <protection/>
    </xf>
    <xf numFmtId="184" fontId="8" fillId="0" borderId="26" xfId="59" applyNumberFormat="1" applyFont="1" applyFill="1" applyBorder="1" applyAlignment="1">
      <alignment horizontal="center" vertical="center" wrapText="1"/>
      <protection/>
    </xf>
    <xf numFmtId="184" fontId="15" fillId="0" borderId="50" xfId="59" applyNumberFormat="1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vertical="center"/>
      <protection/>
    </xf>
    <xf numFmtId="0" fontId="27" fillId="0" borderId="0" xfId="59" applyFont="1" applyFill="1" applyAlignment="1">
      <alignment vertical="center"/>
      <protection/>
    </xf>
    <xf numFmtId="0" fontId="0" fillId="0" borderId="0" xfId="59" applyFont="1" applyFill="1">
      <alignment/>
      <protection/>
    </xf>
    <xf numFmtId="37" fontId="15" fillId="0" borderId="51" xfId="59" applyNumberFormat="1" applyFont="1" applyFill="1" applyBorder="1" applyAlignment="1">
      <alignment horizontal="left" vertical="center" indent="1"/>
      <protection/>
    </xf>
    <xf numFmtId="0" fontId="15" fillId="0" borderId="26" xfId="59" applyFont="1" applyFill="1" applyBorder="1" applyAlignment="1">
      <alignment horizontal="left" vertical="center" indent="1"/>
      <protection/>
    </xf>
    <xf numFmtId="37" fontId="17" fillId="0" borderId="52" xfId="59" applyNumberFormat="1" applyFont="1" applyFill="1" applyBorder="1" applyAlignment="1">
      <alignment horizontal="left" indent="1"/>
      <protection/>
    </xf>
    <xf numFmtId="0" fontId="17" fillId="0" borderId="19" xfId="59" applyFont="1" applyFill="1" applyBorder="1" applyAlignment="1">
      <alignment horizontal="left" indent="3"/>
      <protection/>
    </xf>
    <xf numFmtId="37" fontId="17" fillId="0" borderId="53" xfId="59" applyNumberFormat="1" applyFont="1" applyFill="1" applyBorder="1" applyAlignment="1">
      <alignment horizontal="left" indent="1"/>
      <protection/>
    </xf>
    <xf numFmtId="0" fontId="17" fillId="0" borderId="12" xfId="59" applyFont="1" applyFill="1" applyBorder="1" applyAlignment="1">
      <alignment horizontal="left" indent="3"/>
      <protection/>
    </xf>
    <xf numFmtId="37" fontId="17" fillId="0" borderId="53" xfId="59" applyNumberFormat="1" applyFont="1" applyFill="1" applyBorder="1" applyAlignment="1">
      <alignment horizontal="left" wrapText="1" indent="1"/>
      <protection/>
    </xf>
    <xf numFmtId="0" fontId="15" fillId="0" borderId="51" xfId="59" applyFont="1" applyFill="1" applyBorder="1" applyAlignment="1">
      <alignment horizontal="left" vertical="center" indent="1"/>
      <protection/>
    </xf>
    <xf numFmtId="0" fontId="15" fillId="0" borderId="26" xfId="59" applyFont="1" applyFill="1" applyBorder="1" applyAlignment="1" quotePrefix="1">
      <alignment horizontal="left" vertical="center" indent="1"/>
      <protection/>
    </xf>
    <xf numFmtId="0" fontId="17" fillId="0" borderId="53" xfId="59" applyFont="1" applyFill="1" applyBorder="1" applyAlignment="1">
      <alignment horizontal="left" indent="1"/>
      <protection/>
    </xf>
    <xf numFmtId="0" fontId="17" fillId="0" borderId="54" xfId="59" applyFont="1" applyFill="1" applyBorder="1" applyAlignment="1">
      <alignment horizontal="left" indent="1"/>
      <protection/>
    </xf>
    <xf numFmtId="0" fontId="17" fillId="0" borderId="11" xfId="59" applyFont="1" applyFill="1" applyBorder="1" applyAlignment="1">
      <alignment horizontal="left" indent="3"/>
      <protection/>
    </xf>
    <xf numFmtId="0" fontId="15" fillId="0" borderId="55" xfId="59" applyFont="1" applyFill="1" applyBorder="1" applyAlignment="1">
      <alignment horizontal="left" vertical="center" indent="1"/>
      <protection/>
    </xf>
    <xf numFmtId="0" fontId="20" fillId="0" borderId="47" xfId="59" applyNumberFormat="1" applyFont="1" applyFill="1" applyBorder="1" applyAlignment="1" applyProtection="1">
      <alignment horizontal="center" vertical="center"/>
      <protection/>
    </xf>
    <xf numFmtId="0" fontId="20" fillId="0" borderId="22" xfId="59" applyNumberFormat="1" applyFont="1" applyFill="1" applyBorder="1" applyAlignment="1" applyProtection="1">
      <alignment horizontal="center" vertical="center"/>
      <protection/>
    </xf>
    <xf numFmtId="0" fontId="20" fillId="0" borderId="23" xfId="59" applyNumberFormat="1" applyFont="1" applyFill="1" applyBorder="1" applyAlignment="1" applyProtection="1">
      <alignment horizontal="center" vertical="center"/>
      <protection/>
    </xf>
    <xf numFmtId="172" fontId="17" fillId="0" borderId="42" xfId="59" applyNumberFormat="1" applyFont="1" applyFill="1" applyBorder="1" applyAlignment="1">
      <alignment horizontal="center" vertical="center"/>
      <protection/>
    </xf>
    <xf numFmtId="0" fontId="17" fillId="0" borderId="15" xfId="59" applyFont="1" applyFill="1" applyBorder="1" applyAlignment="1">
      <alignment horizontal="left" vertical="center" wrapText="1"/>
      <protection/>
    </xf>
    <xf numFmtId="184" fontId="17" fillId="0" borderId="15" xfId="59" applyNumberFormat="1" applyFont="1" applyFill="1" applyBorder="1" applyAlignment="1" applyProtection="1">
      <alignment horizontal="right" vertical="center"/>
      <protection locked="0"/>
    </xf>
    <xf numFmtId="184" fontId="17" fillId="0" borderId="16" xfId="59" applyNumberFormat="1" applyFont="1" applyFill="1" applyBorder="1" applyAlignment="1" applyProtection="1">
      <alignment horizontal="right" vertical="center"/>
      <protection locked="0"/>
    </xf>
    <xf numFmtId="172" fontId="17" fillId="0" borderId="38" xfId="59" applyNumberFormat="1" applyFont="1" applyFill="1" applyBorder="1" applyAlignment="1">
      <alignment horizontal="center" vertical="center"/>
      <protection/>
    </xf>
    <xf numFmtId="0" fontId="17" fillId="0" borderId="12" xfId="59" applyFont="1" applyFill="1" applyBorder="1" applyAlignment="1">
      <alignment horizontal="left" vertical="center" wrapText="1"/>
      <protection/>
    </xf>
    <xf numFmtId="184" fontId="17" fillId="0" borderId="12" xfId="59" applyNumberFormat="1" applyFont="1" applyFill="1" applyBorder="1" applyAlignment="1" applyProtection="1">
      <alignment horizontal="right" vertical="center"/>
      <protection locked="0"/>
    </xf>
    <xf numFmtId="184" fontId="17" fillId="0" borderId="13" xfId="59" applyNumberFormat="1" applyFont="1" applyFill="1" applyBorder="1" applyAlignment="1" applyProtection="1">
      <alignment horizontal="right" vertical="center"/>
      <protection locked="0"/>
    </xf>
    <xf numFmtId="172" fontId="17" fillId="0" borderId="41" xfId="59" applyNumberFormat="1" applyFont="1" applyFill="1" applyBorder="1" applyAlignment="1">
      <alignment horizontal="center" vertical="center"/>
      <protection/>
    </xf>
    <xf numFmtId="0" fontId="17" fillId="0" borderId="17" xfId="59" applyFont="1" applyFill="1" applyBorder="1" applyAlignment="1">
      <alignment horizontal="left" vertical="center" wrapText="1"/>
      <protection/>
    </xf>
    <xf numFmtId="184" fontId="17" fillId="0" borderId="17" xfId="59" applyNumberFormat="1" applyFont="1" applyFill="1" applyBorder="1" applyAlignment="1" applyProtection="1">
      <alignment horizontal="right" vertical="center"/>
      <protection locked="0"/>
    </xf>
    <xf numFmtId="184" fontId="17" fillId="0" borderId="18" xfId="59" applyNumberFormat="1" applyFont="1" applyFill="1" applyBorder="1" applyAlignment="1" applyProtection="1">
      <alignment horizontal="right" vertical="center"/>
      <protection locked="0"/>
    </xf>
    <xf numFmtId="172" fontId="15" fillId="0" borderId="37" xfId="59" applyNumberFormat="1" applyFont="1" applyFill="1" applyBorder="1" applyAlignment="1">
      <alignment horizontal="center" vertical="center"/>
      <protection/>
    </xf>
    <xf numFmtId="0" fontId="15" fillId="0" borderId="26" xfId="59" applyFont="1" applyFill="1" applyBorder="1" applyAlignment="1">
      <alignment horizontal="left" vertical="center" wrapText="1"/>
      <protection/>
    </xf>
    <xf numFmtId="184" fontId="17" fillId="0" borderId="15" xfId="59" applyNumberFormat="1" applyFont="1" applyFill="1" applyBorder="1" applyAlignment="1" applyProtection="1">
      <alignment vertical="center"/>
      <protection locked="0"/>
    </xf>
    <xf numFmtId="184" fontId="17" fillId="0" borderId="16" xfId="59" applyNumberFormat="1" applyFont="1" applyFill="1" applyBorder="1" applyAlignment="1" applyProtection="1">
      <alignment vertical="center"/>
      <protection locked="0"/>
    </xf>
    <xf numFmtId="184" fontId="17" fillId="0" borderId="17" xfId="59" applyNumberFormat="1" applyFont="1" applyFill="1" applyBorder="1" applyAlignment="1" applyProtection="1">
      <alignment vertical="center"/>
      <protection locked="0"/>
    </xf>
    <xf numFmtId="184" fontId="17" fillId="0" borderId="18" xfId="59" applyNumberFormat="1" applyFont="1" applyFill="1" applyBorder="1" applyAlignment="1" applyProtection="1">
      <alignment vertical="center"/>
      <protection locked="0"/>
    </xf>
    <xf numFmtId="0" fontId="17" fillId="0" borderId="12" xfId="59" applyFont="1" applyFill="1" applyBorder="1" applyAlignment="1" quotePrefix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left" vertical="center" wrapText="1"/>
      <protection/>
    </xf>
    <xf numFmtId="172" fontId="15" fillId="0" borderId="56" xfId="59" applyNumberFormat="1" applyFont="1" applyFill="1" applyBorder="1" applyAlignment="1">
      <alignment horizontal="center" vertical="center"/>
      <protection/>
    </xf>
    <xf numFmtId="0" fontId="15" fillId="0" borderId="57" xfId="59" applyFont="1" applyFill="1" applyBorder="1" applyAlignment="1">
      <alignment horizontal="left" vertical="center" wrapText="1"/>
      <protection/>
    </xf>
    <xf numFmtId="0" fontId="15" fillId="0" borderId="14" xfId="59" applyFont="1" applyFill="1" applyBorder="1" applyAlignment="1">
      <alignment horizontal="left" vertical="center" wrapText="1"/>
      <protection/>
    </xf>
    <xf numFmtId="0" fontId="28" fillId="0" borderId="0" xfId="59" applyFont="1" applyFill="1">
      <alignment/>
      <protection/>
    </xf>
    <xf numFmtId="0" fontId="15" fillId="0" borderId="26" xfId="59" applyFont="1" applyFill="1" applyBorder="1" applyAlignment="1" quotePrefix="1">
      <alignment horizontal="left" vertical="center" wrapText="1" indent="1"/>
      <protection/>
    </xf>
    <xf numFmtId="0" fontId="3" fillId="0" borderId="0" xfId="59" applyFont="1" applyFill="1">
      <alignment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15" fillId="0" borderId="44" xfId="0" applyNumberFormat="1" applyFont="1" applyFill="1" applyBorder="1" applyAlignment="1">
      <alignment horizontal="right" vertical="center" wrapText="1"/>
    </xf>
    <xf numFmtId="49" fontId="15" fillId="0" borderId="47" xfId="60" applyNumberFormat="1" applyFont="1" applyFill="1" applyBorder="1" applyAlignment="1" applyProtection="1">
      <alignment horizontal="center" vertical="center" wrapText="1"/>
      <protection/>
    </xf>
    <xf numFmtId="49" fontId="15" fillId="0" borderId="22" xfId="60" applyNumberFormat="1" applyFont="1" applyFill="1" applyBorder="1" applyAlignment="1" applyProtection="1">
      <alignment horizontal="center" vertical="center"/>
      <protection/>
    </xf>
    <xf numFmtId="49" fontId="15" fillId="0" borderId="23" xfId="60" applyNumberFormat="1" applyFont="1" applyFill="1" applyBorder="1" applyAlignment="1" applyProtection="1">
      <alignment horizontal="center" vertical="center"/>
      <protection/>
    </xf>
    <xf numFmtId="0" fontId="17" fillId="0" borderId="42" xfId="60" applyFont="1" applyFill="1" applyBorder="1" applyAlignment="1" applyProtection="1">
      <alignment horizontal="left" vertical="center" wrapText="1"/>
      <protection/>
    </xf>
    <xf numFmtId="172" fontId="17" fillId="0" borderId="15" xfId="60" applyNumberFormat="1" applyFont="1" applyFill="1" applyBorder="1" applyAlignment="1" applyProtection="1">
      <alignment horizontal="center" vertical="center"/>
      <protection/>
    </xf>
    <xf numFmtId="183" fontId="17" fillId="0" borderId="16" xfId="60" applyNumberFormat="1" applyFont="1" applyFill="1" applyBorder="1" applyAlignment="1" applyProtection="1">
      <alignment vertical="center"/>
      <protection locked="0"/>
    </xf>
    <xf numFmtId="0" fontId="17" fillId="0" borderId="38" xfId="60" applyFont="1" applyFill="1" applyBorder="1" applyAlignment="1" applyProtection="1">
      <alignment horizontal="left" vertical="center" wrapText="1"/>
      <protection/>
    </xf>
    <xf numFmtId="172" fontId="17" fillId="0" borderId="12" xfId="60" applyNumberFormat="1" applyFont="1" applyFill="1" applyBorder="1" applyAlignment="1" applyProtection="1">
      <alignment horizontal="center" vertical="center"/>
      <protection/>
    </xf>
    <xf numFmtId="183" fontId="17" fillId="0" borderId="13" xfId="60" applyNumberFormat="1" applyFont="1" applyFill="1" applyBorder="1" applyAlignment="1" applyProtection="1">
      <alignment vertical="center"/>
      <protection locked="0"/>
    </xf>
    <xf numFmtId="0" fontId="17" fillId="0" borderId="38" xfId="60" applyFont="1" applyFill="1" applyBorder="1" applyAlignment="1" applyProtection="1">
      <alignment horizontal="left" vertical="center" wrapText="1" indent="2"/>
      <protection/>
    </xf>
    <xf numFmtId="0" fontId="17" fillId="0" borderId="38" xfId="60" applyFont="1" applyFill="1" applyBorder="1" applyAlignment="1" applyProtection="1">
      <alignment horizontal="left" vertical="center" indent="2"/>
      <protection locked="0"/>
    </xf>
    <xf numFmtId="0" fontId="19" fillId="0" borderId="38" xfId="60" applyFont="1" applyFill="1" applyBorder="1" applyAlignment="1" applyProtection="1">
      <alignment horizontal="left" vertical="center" wrapText="1"/>
      <protection/>
    </xf>
    <xf numFmtId="183" fontId="18" fillId="0" borderId="13" xfId="60" applyNumberFormat="1" applyFont="1" applyFill="1" applyBorder="1" applyAlignment="1" applyProtection="1">
      <alignment vertical="center"/>
      <protection locked="0"/>
    </xf>
    <xf numFmtId="0" fontId="16" fillId="0" borderId="26" xfId="60" applyFont="1" applyFill="1" applyBorder="1" applyAlignment="1" applyProtection="1">
      <alignment horizontal="center" vertical="center" textRotation="90"/>
      <protection/>
    </xf>
    <xf numFmtId="0" fontId="15" fillId="0" borderId="45" xfId="0" applyFont="1" applyFill="1" applyBorder="1" applyAlignment="1">
      <alignment horizontal="right" vertical="center" wrapText="1" indent="1"/>
    </xf>
    <xf numFmtId="49" fontId="15" fillId="0" borderId="59" xfId="0" applyNumberFormat="1" applyFont="1" applyFill="1" applyBorder="1" applyAlignment="1" applyProtection="1">
      <alignment vertical="center"/>
      <protection locked="0"/>
    </xf>
    <xf numFmtId="3" fontId="17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59" xfId="0" applyNumberFormat="1" applyFont="1" applyFill="1" applyBorder="1" applyAlignment="1" applyProtection="1">
      <alignment horizontal="right" vertical="center"/>
      <protection locked="0"/>
    </xf>
    <xf numFmtId="49" fontId="15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64" xfId="59" applyFont="1" applyFill="1" applyBorder="1" applyAlignment="1">
      <alignment horizontal="left" vertical="center" indent="1"/>
      <protection/>
    </xf>
    <xf numFmtId="0" fontId="8" fillId="0" borderId="26" xfId="59" applyFont="1" applyFill="1" applyBorder="1" applyAlignment="1">
      <alignment horizontal="left" vertical="center" indent="1"/>
      <protection/>
    </xf>
    <xf numFmtId="164" fontId="15" fillId="0" borderId="45" xfId="0" applyNumberFormat="1" applyFont="1" applyFill="1" applyBorder="1" applyAlignment="1">
      <alignment horizontal="left" vertical="center" wrapText="1" indent="1"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4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6" xfId="58" applyFont="1" applyFill="1" applyBorder="1" applyAlignment="1" applyProtection="1">
      <alignment vertical="center" wrapText="1"/>
      <protection/>
    </xf>
    <xf numFmtId="164" fontId="15" fillId="0" borderId="26" xfId="58" applyNumberFormat="1" applyFont="1" applyFill="1" applyBorder="1" applyAlignment="1" applyProtection="1">
      <alignment vertical="center" wrapText="1"/>
      <protection locked="0"/>
    </xf>
    <xf numFmtId="164" fontId="15" fillId="0" borderId="27" xfId="58" applyNumberFormat="1" applyFont="1" applyFill="1" applyBorder="1" applyAlignment="1" applyProtection="1">
      <alignment vertical="center" wrapText="1"/>
      <protection locked="0"/>
    </xf>
    <xf numFmtId="164" fontId="15" fillId="0" borderId="57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65" xfId="58" applyNumberFormat="1" applyFont="1" applyFill="1" applyBorder="1" applyAlignment="1" applyProtection="1">
      <alignment horizontal="right" vertical="center" wrapText="1"/>
      <protection locked="0"/>
    </xf>
    <xf numFmtId="172" fontId="17" fillId="0" borderId="38" xfId="59" applyNumberFormat="1" applyFont="1" applyFill="1" applyBorder="1" applyAlignment="1">
      <alignment horizontal="center" vertical="center" wrapText="1"/>
      <protection/>
    </xf>
    <xf numFmtId="49" fontId="17" fillId="0" borderId="3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37" xfId="58" applyFont="1" applyFill="1" applyBorder="1" applyAlignment="1" applyProtection="1">
      <alignment horizontal="left" vertical="center" wrapText="1" indent="1"/>
      <protection/>
    </xf>
    <xf numFmtId="0" fontId="15" fillId="0" borderId="56" xfId="58" applyFont="1" applyFill="1" applyBorder="1" applyAlignment="1" applyProtection="1">
      <alignment horizontal="left" vertical="center" wrapText="1" indent="1"/>
      <protection/>
    </xf>
    <xf numFmtId="49" fontId="17" fillId="0" borderId="45" xfId="58" applyNumberFormat="1" applyFont="1" applyFill="1" applyBorder="1" applyAlignment="1" applyProtection="1">
      <alignment horizontal="left" vertical="center" wrapText="1" indent="1"/>
      <protection/>
    </xf>
    <xf numFmtId="164" fontId="7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0" xfId="58" applyFill="1">
      <alignment/>
      <protection/>
    </xf>
    <xf numFmtId="0" fontId="8" fillId="0" borderId="22" xfId="58" applyFont="1" applyFill="1" applyBorder="1" applyAlignment="1" applyProtection="1">
      <alignment horizontal="center" vertical="center" wrapText="1"/>
      <protection/>
    </xf>
    <xf numFmtId="0" fontId="8" fillId="0" borderId="23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5" fillId="0" borderId="57" xfId="58" applyFont="1" applyFill="1" applyBorder="1" applyAlignment="1" applyProtection="1">
      <alignment horizontal="left" vertical="center" wrapText="1" inden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/>
      <protection/>
    </xf>
    <xf numFmtId="164" fontId="15" fillId="0" borderId="57" xfId="58" applyNumberFormat="1" applyFont="1" applyFill="1" applyBorder="1" applyAlignment="1" applyProtection="1">
      <alignment horizontal="right" vertical="center" wrapText="1"/>
      <protection/>
    </xf>
    <xf numFmtId="164" fontId="15" fillId="0" borderId="27" xfId="58" applyNumberFormat="1" applyFont="1" applyFill="1" applyBorder="1" applyAlignment="1" applyProtection="1">
      <alignment horizontal="right" vertical="center" wrapTex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0" fontId="40" fillId="0" borderId="0" xfId="58" applyFont="1" applyFill="1">
      <alignment/>
      <protection/>
    </xf>
    <xf numFmtId="164" fontId="17" fillId="0" borderId="27" xfId="58" applyNumberFormat="1" applyFont="1" applyFill="1" applyBorder="1" applyAlignment="1" applyProtection="1">
      <alignment horizontal="right" vertical="center" wrapText="1"/>
      <protection/>
    </xf>
    <xf numFmtId="164" fontId="17" fillId="0" borderId="26" xfId="58" applyNumberFormat="1" applyFont="1" applyFill="1" applyBorder="1" applyAlignment="1" applyProtection="1">
      <alignment horizontal="right" vertical="center" wrapText="1"/>
      <protection/>
    </xf>
    <xf numFmtId="0" fontId="39" fillId="0" borderId="0" xfId="58" applyFont="1" applyFill="1">
      <alignment/>
      <protection/>
    </xf>
    <xf numFmtId="0" fontId="19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57" xfId="58" applyFont="1" applyFill="1" applyBorder="1" applyAlignment="1" applyProtection="1">
      <alignment vertical="center" wrapText="1"/>
      <protection/>
    </xf>
    <xf numFmtId="164" fontId="15" fillId="0" borderId="57" xfId="58" applyNumberFormat="1" applyFont="1" applyFill="1" applyBorder="1" applyAlignment="1" applyProtection="1">
      <alignment vertical="center" wrapText="1"/>
      <protection/>
    </xf>
    <xf numFmtId="164" fontId="15" fillId="0" borderId="65" xfId="58" applyNumberFormat="1" applyFont="1" applyFill="1" applyBorder="1" applyAlignment="1" applyProtection="1">
      <alignment vertical="center" wrapText="1"/>
      <protection/>
    </xf>
    <xf numFmtId="164" fontId="15" fillId="0" borderId="26" xfId="58" applyNumberFormat="1" applyFont="1" applyFill="1" applyBorder="1" applyAlignment="1" applyProtection="1">
      <alignment vertical="center" wrapText="1"/>
      <protection/>
    </xf>
    <xf numFmtId="164" fontId="15" fillId="0" borderId="27" xfId="58" applyNumberFormat="1" applyFont="1" applyFill="1" applyBorder="1" applyAlignment="1" applyProtection="1">
      <alignment vertical="center" wrapText="1"/>
      <protection/>
    </xf>
    <xf numFmtId="0" fontId="3" fillId="0" borderId="0" xfId="58" applyFont="1" applyFill="1">
      <alignment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7" xfId="0" applyNumberFormat="1" applyFont="1" applyFill="1" applyBorder="1" applyAlignment="1">
      <alignment horizontal="centerContinuous" vertical="center" wrapText="1"/>
    </xf>
    <xf numFmtId="164" fontId="8" fillId="0" borderId="26" xfId="0" applyNumberFormat="1" applyFont="1" applyFill="1" applyBorder="1" applyAlignment="1">
      <alignment horizontal="centerContinuous" vertical="center" wrapText="1"/>
    </xf>
    <xf numFmtId="164" fontId="8" fillId="0" borderId="27" xfId="0" applyNumberFormat="1" applyFont="1" applyFill="1" applyBorder="1" applyAlignment="1">
      <alignment horizontal="centerContinuous" vertical="center" wrapText="1"/>
    </xf>
    <xf numFmtId="164" fontId="8" fillId="0" borderId="37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66" xfId="0" applyNumberFormat="1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67" xfId="0" applyNumberFormat="1" applyFont="1" applyFill="1" applyBorder="1" applyAlignment="1" applyProtection="1">
      <alignment vertical="center" wrapText="1"/>
      <protection locked="0"/>
    </xf>
    <xf numFmtId="164" fontId="17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6" xfId="0" applyNumberFormat="1" applyFont="1" applyFill="1" applyBorder="1" applyAlignment="1">
      <alignment vertical="center" wrapText="1"/>
    </xf>
    <xf numFmtId="164" fontId="15" fillId="0" borderId="27" xfId="0" applyNumberFormat="1" applyFont="1" applyFill="1" applyBorder="1" applyAlignment="1">
      <alignment vertical="center" wrapText="1"/>
    </xf>
    <xf numFmtId="164" fontId="15" fillId="0" borderId="26" xfId="0" applyNumberFormat="1" applyFont="1" applyFill="1" applyBorder="1" applyAlignment="1">
      <alignment vertical="center" wrapText="1"/>
    </xf>
    <xf numFmtId="164" fontId="15" fillId="0" borderId="27" xfId="0" applyNumberFormat="1" applyFont="1" applyFill="1" applyBorder="1" applyAlignment="1">
      <alignment vertical="center" wrapText="1"/>
    </xf>
    <xf numFmtId="164" fontId="19" fillId="0" borderId="26" xfId="58" applyNumberFormat="1" applyFont="1" applyFill="1" applyBorder="1" applyAlignment="1" applyProtection="1">
      <alignment horizontal="right" vertical="center" wrapText="1"/>
      <protection/>
    </xf>
    <xf numFmtId="164" fontId="19" fillId="0" borderId="27" xfId="58" applyNumberFormat="1" applyFont="1" applyFill="1" applyBorder="1" applyAlignment="1" applyProtection="1">
      <alignment horizontal="right" vertical="center" wrapTex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15" fillId="0" borderId="27" xfId="58" applyNumberFormat="1" applyFont="1" applyFill="1" applyBorder="1" applyAlignment="1" applyProtection="1">
      <alignment horizontal="right" vertical="center" wrapText="1"/>
      <protection/>
    </xf>
    <xf numFmtId="164" fontId="8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14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164" fontId="17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15" fillId="0" borderId="58" xfId="0" applyNumberFormat="1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1" fillId="0" borderId="38" xfId="0" applyFont="1" applyFill="1" applyBorder="1" applyAlignment="1" applyProtection="1">
      <alignment horizontal="left" vertical="center" wrapText="1" indent="1"/>
      <protection locked="0"/>
    </xf>
    <xf numFmtId="0" fontId="17" fillId="0" borderId="38" xfId="0" applyFont="1" applyFill="1" applyBorder="1" applyAlignment="1" applyProtection="1">
      <alignment horizontal="left" vertical="center" wrapText="1" indent="1"/>
      <protection locked="0"/>
    </xf>
    <xf numFmtId="0" fontId="15" fillId="0" borderId="26" xfId="0" applyFont="1" applyFill="1" applyBorder="1" applyAlignment="1">
      <alignment horizontal="right" vertical="center" wrapText="1" indent="1"/>
    </xf>
    <xf numFmtId="0" fontId="15" fillId="0" borderId="27" xfId="0" applyFont="1" applyFill="1" applyBorder="1" applyAlignment="1">
      <alignment horizontal="right" vertical="center" wrapText="1" indent="1"/>
    </xf>
    <xf numFmtId="164" fontId="8" fillId="0" borderId="29" xfId="0" applyNumberFormat="1" applyFont="1" applyFill="1" applyBorder="1" applyAlignment="1">
      <alignment horizontal="centerContinuous" vertical="center"/>
    </xf>
    <xf numFmtId="164" fontId="8" fillId="0" borderId="69" xfId="0" applyNumberFormat="1" applyFont="1" applyFill="1" applyBorder="1" applyAlignment="1">
      <alignment horizontal="centerContinuous" vertical="center"/>
    </xf>
    <xf numFmtId="164" fontId="8" fillId="0" borderId="70" xfId="0" applyNumberFormat="1" applyFont="1" applyFill="1" applyBorder="1" applyAlignment="1">
      <alignment horizontal="centerContinuous" vertical="center"/>
    </xf>
    <xf numFmtId="164" fontId="5" fillId="0" borderId="0" xfId="0" applyNumberFormat="1" applyFont="1" applyFill="1" applyAlignment="1">
      <alignment vertical="center"/>
    </xf>
    <xf numFmtId="164" fontId="8" fillId="0" borderId="68" xfId="0" applyNumberFormat="1" applyFont="1" applyFill="1" applyBorder="1" applyAlignment="1">
      <alignment horizontal="center" vertical="center"/>
    </xf>
    <xf numFmtId="164" fontId="8" fillId="0" borderId="7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5" fillId="0" borderId="43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58" xfId="0" applyNumberFormat="1" applyFont="1" applyFill="1" applyBorder="1" applyAlignment="1">
      <alignment horizontal="center" vertical="center" wrapText="1"/>
    </xf>
    <xf numFmtId="164" fontId="15" fillId="0" borderId="72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39" xfId="0" applyNumberFormat="1" applyFont="1" applyFill="1" applyBorder="1" applyAlignment="1">
      <alignment horizontal="right" vertical="center" wrapText="1" indent="1"/>
    </xf>
    <xf numFmtId="164" fontId="15" fillId="0" borderId="38" xfId="0" applyNumberFormat="1" applyFont="1" applyFill="1" applyBorder="1" applyAlignment="1">
      <alignment horizontal="right" vertical="center" wrapText="1" indent="1"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0" xfId="0" applyNumberFormat="1" applyFont="1" applyFill="1" applyBorder="1" applyAlignment="1">
      <alignment vertical="center" wrapText="1"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0" xfId="0" applyNumberFormat="1" applyFont="1" applyFill="1" applyBorder="1" applyAlignment="1">
      <alignment horizontal="right" vertical="center" wrapText="1" indent="1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73" xfId="0" applyNumberFormat="1" applyFont="1" applyFill="1" applyBorder="1" applyAlignment="1" applyProtection="1">
      <alignment vertical="center" wrapText="1"/>
      <protection locked="0"/>
    </xf>
    <xf numFmtId="164" fontId="15" fillId="0" borderId="37" xfId="0" applyNumberFormat="1" applyFont="1" applyFill="1" applyBorder="1" applyAlignment="1">
      <alignment horizontal="right" vertical="center" wrapText="1" indent="1"/>
    </xf>
    <xf numFmtId="164" fontId="15" fillId="0" borderId="26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 wrapText="1"/>
    </xf>
    <xf numFmtId="164" fontId="8" fillId="0" borderId="74" xfId="0" applyNumberFormat="1" applyFont="1" applyFill="1" applyBorder="1" applyAlignment="1">
      <alignment horizontal="center" vertical="center" wrapText="1"/>
    </xf>
    <xf numFmtId="164" fontId="8" fillId="0" borderId="5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5" fillId="0" borderId="74" xfId="0" applyNumberFormat="1" applyFont="1" applyFill="1" applyBorder="1" applyAlignment="1">
      <alignment horizontal="left" vertical="center" wrapText="1" indent="1"/>
    </xf>
    <xf numFmtId="164" fontId="15" fillId="0" borderId="37" xfId="0" applyNumberFormat="1" applyFont="1" applyFill="1" applyBorder="1" applyAlignment="1">
      <alignment vertical="center" wrapText="1"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38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2" xfId="0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66" xfId="0" applyNumberFormat="1" applyFont="1" applyFill="1" applyBorder="1" applyAlignment="1" applyProtection="1">
      <alignment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vertical="center" wrapText="1"/>
      <protection/>
    </xf>
    <xf numFmtId="0" fontId="17" fillId="0" borderId="17" xfId="0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/>
      <protection locked="0"/>
    </xf>
    <xf numFmtId="164" fontId="17" fillId="0" borderId="67" xfId="0" applyNumberFormat="1" applyFont="1" applyFill="1" applyBorder="1" applyAlignment="1" applyProtection="1">
      <alignment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164" fontId="17" fillId="0" borderId="71" xfId="0" applyNumberFormat="1" applyFont="1" applyFill="1" applyBorder="1" applyAlignment="1" applyProtection="1">
      <alignment vertical="center"/>
      <protection locked="0"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15" fillId="0" borderId="58" xfId="0" applyNumberFormat="1" applyFont="1" applyFill="1" applyBorder="1" applyAlignment="1" applyProtection="1">
      <alignment vertical="center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8" fillId="0" borderId="26" xfId="0" applyNumberFormat="1" applyFont="1" applyFill="1" applyBorder="1" applyAlignment="1" applyProtection="1">
      <alignment vertical="center"/>
      <protection/>
    </xf>
    <xf numFmtId="0" fontId="20" fillId="0" borderId="3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38" xfId="0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38" xfId="0" applyFont="1" applyFill="1" applyBorder="1" applyAlignment="1">
      <alignment horizontal="right" vertical="center" wrapText="1" indent="1"/>
    </xf>
    <xf numFmtId="0" fontId="17" fillId="0" borderId="47" xfId="0" applyFont="1" applyFill="1" applyBorder="1" applyAlignment="1">
      <alignment horizontal="right" vertical="center" wrapText="1" indent="1"/>
    </xf>
    <xf numFmtId="164" fontId="17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14" xfId="0" applyNumberFormat="1" applyFont="1" applyFill="1" applyBorder="1" applyAlignment="1">
      <alignment horizontal="right" vertical="center" wrapText="1" indent="2"/>
    </xf>
    <xf numFmtId="164" fontId="15" fillId="0" borderId="25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right" vertical="center" indent="1"/>
    </xf>
    <xf numFmtId="0" fontId="17" fillId="0" borderId="19" xfId="0" applyFont="1" applyFill="1" applyBorder="1" applyAlignment="1" applyProtection="1">
      <alignment horizontal="left" vertical="center" indent="1"/>
      <protection locked="0"/>
    </xf>
    <xf numFmtId="0" fontId="17" fillId="0" borderId="38" xfId="0" applyFont="1" applyFill="1" applyBorder="1" applyAlignment="1">
      <alignment horizontal="right" vertical="center" indent="1"/>
    </xf>
    <xf numFmtId="0" fontId="17" fillId="0" borderId="12" xfId="0" applyFont="1" applyFill="1" applyBorder="1" applyAlignment="1" applyProtection="1">
      <alignment horizontal="left" vertical="center" indent="1"/>
      <protection locked="0"/>
    </xf>
    <xf numFmtId="0" fontId="17" fillId="0" borderId="17" xfId="0" applyFont="1" applyFill="1" applyBorder="1" applyAlignment="1" applyProtection="1">
      <alignment horizontal="left" vertical="center" indent="1"/>
      <protection locked="0"/>
    </xf>
    <xf numFmtId="0" fontId="0" fillId="0" borderId="26" xfId="0" applyFill="1" applyBorder="1" applyAlignment="1">
      <alignment vertical="center"/>
    </xf>
    <xf numFmtId="164" fontId="15" fillId="0" borderId="74" xfId="0" applyNumberFormat="1" applyFont="1" applyFill="1" applyBorder="1" applyAlignment="1">
      <alignment horizontal="center" vertical="center"/>
    </xf>
    <xf numFmtId="164" fontId="15" fillId="0" borderId="74" xfId="0" applyNumberFormat="1" applyFont="1" applyFill="1" applyBorder="1" applyAlignment="1">
      <alignment horizontal="center" vertical="center" wrapText="1"/>
    </xf>
    <xf numFmtId="164" fontId="15" fillId="0" borderId="75" xfId="0" applyNumberFormat="1" applyFont="1" applyFill="1" applyBorder="1" applyAlignment="1">
      <alignment horizontal="center" vertical="center"/>
    </xf>
    <xf numFmtId="164" fontId="15" fillId="0" borderId="76" xfId="0" applyNumberFormat="1" applyFont="1" applyFill="1" applyBorder="1" applyAlignment="1">
      <alignment horizontal="center" vertical="center"/>
    </xf>
    <xf numFmtId="164" fontId="15" fillId="0" borderId="76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left" vertical="center"/>
    </xf>
    <xf numFmtId="3" fontId="17" fillId="0" borderId="63" xfId="0" applyNumberFormat="1" applyFont="1" applyFill="1" applyBorder="1" applyAlignment="1" applyProtection="1">
      <alignment horizontal="right" vertical="center"/>
      <protection locked="0"/>
    </xf>
    <xf numFmtId="4" fontId="15" fillId="0" borderId="63" xfId="0" applyNumberFormat="1" applyFont="1" applyFill="1" applyBorder="1" applyAlignment="1">
      <alignment horizontal="right" vertical="center" wrapText="1"/>
    </xf>
    <xf numFmtId="49" fontId="18" fillId="0" borderId="30" xfId="0" applyNumberFormat="1" applyFont="1" applyFill="1" applyBorder="1" applyAlignment="1" quotePrefix="1">
      <alignment horizontal="left" vertical="center" indent="1"/>
    </xf>
    <xf numFmtId="3" fontId="18" fillId="0" borderId="60" xfId="0" applyNumberFormat="1" applyFont="1" applyFill="1" applyBorder="1" applyAlignment="1" applyProtection="1">
      <alignment horizontal="right" vertical="center"/>
      <protection locked="0"/>
    </xf>
    <xf numFmtId="4" fontId="18" fillId="0" borderId="60" xfId="0" applyNumberFormat="1" applyFont="1" applyFill="1" applyBorder="1" applyAlignment="1" applyProtection="1">
      <alignment vertical="center" wrapText="1"/>
      <protection locked="0"/>
    </xf>
    <xf numFmtId="49" fontId="17" fillId="0" borderId="30" xfId="0" applyNumberFormat="1" applyFont="1" applyFill="1" applyBorder="1" applyAlignment="1">
      <alignment horizontal="left" vertical="center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4" fontId="17" fillId="0" borderId="60" xfId="0" applyNumberFormat="1" applyFont="1" applyFill="1" applyBorder="1" applyAlignment="1" applyProtection="1">
      <alignment vertical="center" wrapText="1"/>
      <protection locked="0"/>
    </xf>
    <xf numFmtId="4" fontId="15" fillId="0" borderId="60" xfId="0" applyNumberFormat="1" applyFont="1" applyFill="1" applyBorder="1" applyAlignment="1">
      <alignment vertical="center" wrapText="1"/>
    </xf>
    <xf numFmtId="49" fontId="17" fillId="0" borderId="77" xfId="0" applyNumberFormat="1" applyFont="1" applyFill="1" applyBorder="1" applyAlignment="1" applyProtection="1">
      <alignment horizontal="left" vertical="center"/>
      <protection locked="0"/>
    </xf>
    <xf numFmtId="3" fontId="17" fillId="0" borderId="61" xfId="0" applyNumberFormat="1" applyFont="1" applyFill="1" applyBorder="1" applyAlignment="1" applyProtection="1">
      <alignment horizontal="right" vertical="center"/>
      <protection locked="0"/>
    </xf>
    <xf numFmtId="4" fontId="17" fillId="0" borderId="61" xfId="0" applyNumberFormat="1" applyFont="1" applyFill="1" applyBorder="1" applyAlignment="1" applyProtection="1">
      <alignment vertical="center" wrapText="1"/>
      <protection locked="0"/>
    </xf>
    <xf numFmtId="49" fontId="15" fillId="0" borderId="43" xfId="0" applyNumberFormat="1" applyFont="1" applyFill="1" applyBorder="1" applyAlignment="1" applyProtection="1">
      <alignment horizontal="left" vertical="center" indent="1"/>
      <protection locked="0"/>
    </xf>
    <xf numFmtId="164" fontId="15" fillId="0" borderId="74" xfId="0" applyNumberFormat="1" applyFont="1" applyFill="1" applyBorder="1" applyAlignment="1">
      <alignment vertical="center"/>
    </xf>
    <xf numFmtId="4" fontId="17" fillId="0" borderId="74" xfId="0" applyNumberFormat="1" applyFont="1" applyFill="1" applyBorder="1" applyAlignment="1" applyProtection="1">
      <alignment vertical="center" wrapText="1"/>
      <protection locked="0"/>
    </xf>
    <xf numFmtId="49" fontId="17" fillId="0" borderId="42" xfId="0" applyNumberFormat="1" applyFont="1" applyFill="1" applyBorder="1" applyAlignment="1">
      <alignment horizontal="left" vertical="center"/>
    </xf>
    <xf numFmtId="3" fontId="15" fillId="0" borderId="63" xfId="0" applyNumberFormat="1" applyFont="1" applyFill="1" applyBorder="1" applyAlignment="1">
      <alignment horizontal="right" vertical="center" wrapText="1"/>
    </xf>
    <xf numFmtId="49" fontId="17" fillId="0" borderId="38" xfId="0" applyNumberFormat="1" applyFont="1" applyFill="1" applyBorder="1" applyAlignment="1">
      <alignment horizontal="left" vertical="center"/>
    </xf>
    <xf numFmtId="3" fontId="17" fillId="0" borderId="60" xfId="0" applyNumberFormat="1" applyFont="1" applyFill="1" applyBorder="1" applyAlignment="1" applyProtection="1">
      <alignment vertical="center" wrapText="1"/>
      <protection locked="0"/>
    </xf>
    <xf numFmtId="49" fontId="17" fillId="0" borderId="38" xfId="0" applyNumberFormat="1" applyFont="1" applyFill="1" applyBorder="1" applyAlignment="1" applyProtection="1">
      <alignment horizontal="left" vertical="center"/>
      <protection locked="0"/>
    </xf>
    <xf numFmtId="3" fontId="15" fillId="0" borderId="60" xfId="0" applyNumberFormat="1" applyFont="1" applyFill="1" applyBorder="1" applyAlignment="1">
      <alignment vertical="center" wrapText="1"/>
    </xf>
    <xf numFmtId="49" fontId="17" fillId="0" borderId="41" xfId="0" applyNumberFormat="1" applyFont="1" applyFill="1" applyBorder="1" applyAlignment="1" applyProtection="1">
      <alignment horizontal="left" vertical="center"/>
      <protection locked="0"/>
    </xf>
    <xf numFmtId="3" fontId="17" fillId="0" borderId="61" xfId="0" applyNumberFormat="1" applyFont="1" applyFill="1" applyBorder="1" applyAlignment="1" applyProtection="1">
      <alignment vertical="center" wrapText="1"/>
      <protection locked="0"/>
    </xf>
    <xf numFmtId="166" fontId="15" fillId="0" borderId="74" xfId="0" applyNumberFormat="1" applyFont="1" applyFill="1" applyBorder="1" applyAlignment="1">
      <alignment horizontal="left" vertical="center" wrapText="1" indent="1"/>
    </xf>
    <xf numFmtId="3" fontId="15" fillId="0" borderId="74" xfId="0" applyNumberFormat="1" applyFont="1" applyFill="1" applyBorder="1" applyAlignment="1">
      <alignment horizontal="right" vertical="center" wrapText="1"/>
    </xf>
    <xf numFmtId="166" fontId="31" fillId="0" borderId="0" xfId="0" applyNumberFormat="1" applyFont="1" applyFill="1" applyBorder="1" applyAlignment="1">
      <alignment horizontal="left" vertical="center" wrapText="1"/>
    </xf>
    <xf numFmtId="164" fontId="15" fillId="0" borderId="7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59" applyFont="1" applyFill="1" applyAlignment="1">
      <alignment horizontal="centerContinuous" vertical="center"/>
      <protection/>
    </xf>
    <xf numFmtId="0" fontId="6" fillId="0" borderId="0" xfId="59" applyFont="1" applyFill="1" applyAlignment="1">
      <alignment horizontal="right"/>
      <protection/>
    </xf>
    <xf numFmtId="0" fontId="8" fillId="0" borderId="78" xfId="59" applyFont="1" applyFill="1" applyBorder="1" applyAlignment="1">
      <alignment horizontal="center" vertical="center" wrapText="1"/>
      <protection/>
    </xf>
    <xf numFmtId="0" fontId="15" fillId="0" borderId="78" xfId="59" applyFont="1" applyFill="1" applyBorder="1" applyAlignment="1">
      <alignment horizontal="center" vertical="center" wrapText="1"/>
      <protection/>
    </xf>
    <xf numFmtId="0" fontId="15" fillId="0" borderId="79" xfId="59" applyFont="1" applyFill="1" applyBorder="1" applyAlignment="1">
      <alignment horizontal="center" vertical="center" wrapText="1"/>
      <protection/>
    </xf>
    <xf numFmtId="0" fontId="22" fillId="0" borderId="0" xfId="59" applyFill="1">
      <alignment/>
      <protection/>
    </xf>
    <xf numFmtId="184" fontId="15" fillId="0" borderId="37" xfId="59" applyNumberFormat="1" applyFont="1" applyFill="1" applyBorder="1" applyAlignment="1">
      <alignment horizontal="right" vertical="center"/>
      <protection/>
    </xf>
    <xf numFmtId="184" fontId="15" fillId="0" borderId="26" xfId="59" applyNumberFormat="1" applyFont="1" applyFill="1" applyBorder="1" applyAlignment="1">
      <alignment vertical="center"/>
      <protection/>
    </xf>
    <xf numFmtId="184" fontId="15" fillId="0" borderId="26" xfId="59" applyNumberFormat="1" applyFont="1" applyFill="1" applyBorder="1" applyAlignment="1">
      <alignment horizontal="right" vertical="center"/>
      <protection/>
    </xf>
    <xf numFmtId="184" fontId="15" fillId="0" borderId="50" xfId="59" applyNumberFormat="1" applyFont="1" applyFill="1" applyBorder="1" applyAlignment="1">
      <alignment vertical="center"/>
      <protection/>
    </xf>
    <xf numFmtId="184" fontId="17" fillId="0" borderId="39" xfId="40" applyNumberFormat="1" applyFont="1" applyFill="1" applyBorder="1" applyAlignment="1" applyProtection="1" quotePrefix="1">
      <alignment horizontal="right"/>
      <protection locked="0"/>
    </xf>
    <xf numFmtId="184" fontId="17" fillId="0" borderId="19" xfId="40" applyNumberFormat="1" applyFont="1" applyFill="1" applyBorder="1" applyAlignment="1" applyProtection="1">
      <alignment vertical="center"/>
      <protection locked="0"/>
    </xf>
    <xf numFmtId="184" fontId="17" fillId="0" borderId="19" xfId="59" applyNumberFormat="1" applyFont="1" applyFill="1" applyBorder="1">
      <alignment/>
      <protection/>
    </xf>
    <xf numFmtId="184" fontId="17" fillId="0" borderId="19" xfId="40" applyNumberFormat="1" applyFont="1" applyFill="1" applyBorder="1" applyAlignment="1" applyProtection="1" quotePrefix="1">
      <alignment horizontal="right"/>
      <protection locked="0"/>
    </xf>
    <xf numFmtId="184" fontId="17" fillId="0" borderId="80" xfId="59" applyNumberFormat="1" applyFont="1" applyFill="1" applyBorder="1">
      <alignment/>
      <protection/>
    </xf>
    <xf numFmtId="184" fontId="17" fillId="0" borderId="38" xfId="40" applyNumberFormat="1" applyFont="1" applyFill="1" applyBorder="1" applyAlignment="1" applyProtection="1">
      <alignment/>
      <protection locked="0"/>
    </xf>
    <xf numFmtId="184" fontId="17" fillId="0" borderId="12" xfId="40" applyNumberFormat="1" applyFont="1" applyFill="1" applyBorder="1" applyAlignment="1" applyProtection="1">
      <alignment vertical="center"/>
      <protection locked="0"/>
    </xf>
    <xf numFmtId="184" fontId="17" fillId="0" borderId="12" xfId="59" applyNumberFormat="1" applyFont="1" applyFill="1" applyBorder="1">
      <alignment/>
      <protection/>
    </xf>
    <xf numFmtId="184" fontId="17" fillId="0" borderId="12" xfId="40" applyNumberFormat="1" applyFont="1" applyFill="1" applyBorder="1" applyAlignment="1" applyProtection="1">
      <alignment/>
      <protection locked="0"/>
    </xf>
    <xf numFmtId="184" fontId="17" fillId="0" borderId="81" xfId="59" applyNumberFormat="1" applyFont="1" applyFill="1" applyBorder="1">
      <alignment/>
      <protection/>
    </xf>
    <xf numFmtId="184" fontId="17" fillId="0" borderId="38" xfId="59" applyNumberFormat="1" applyFont="1" applyFill="1" applyBorder="1" applyProtection="1">
      <alignment/>
      <protection locked="0"/>
    </xf>
    <xf numFmtId="184" fontId="17" fillId="0" borderId="12" xfId="59" applyNumberFormat="1" applyFont="1" applyFill="1" applyBorder="1" applyAlignment="1" applyProtection="1">
      <alignment vertical="center"/>
      <protection locked="0"/>
    </xf>
    <xf numFmtId="184" fontId="17" fillId="0" borderId="12" xfId="59" applyNumberFormat="1" applyFont="1" applyFill="1" applyBorder="1" applyProtection="1">
      <alignment/>
      <protection locked="0"/>
    </xf>
    <xf numFmtId="184" fontId="17" fillId="0" borderId="47" xfId="59" applyNumberFormat="1" applyFont="1" applyFill="1" applyBorder="1" applyProtection="1">
      <alignment/>
      <protection locked="0"/>
    </xf>
    <xf numFmtId="184" fontId="17" fillId="0" borderId="22" xfId="59" applyNumberFormat="1" applyFont="1" applyFill="1" applyBorder="1" applyAlignment="1" applyProtection="1">
      <alignment vertical="center"/>
      <protection locked="0"/>
    </xf>
    <xf numFmtId="184" fontId="17" fillId="0" borderId="22" xfId="59" applyNumberFormat="1" applyFont="1" applyFill="1" applyBorder="1">
      <alignment/>
      <protection/>
    </xf>
    <xf numFmtId="184" fontId="17" fillId="0" borderId="22" xfId="59" applyNumberFormat="1" applyFont="1" applyFill="1" applyBorder="1" applyProtection="1">
      <alignment/>
      <protection locked="0"/>
    </xf>
    <xf numFmtId="184" fontId="17" fillId="0" borderId="82" xfId="59" applyNumberFormat="1" applyFont="1" applyFill="1" applyBorder="1">
      <alignment/>
      <protection/>
    </xf>
    <xf numFmtId="184" fontId="15" fillId="0" borderId="37" xfId="59" applyNumberFormat="1" applyFont="1" applyFill="1" applyBorder="1" applyAlignment="1">
      <alignment vertical="center"/>
      <protection/>
    </xf>
    <xf numFmtId="184" fontId="17" fillId="0" borderId="39" xfId="59" applyNumberFormat="1" applyFont="1" applyFill="1" applyBorder="1" applyProtection="1">
      <alignment/>
      <protection locked="0"/>
    </xf>
    <xf numFmtId="184" fontId="17" fillId="0" borderId="19" xfId="59" applyNumberFormat="1" applyFont="1" applyFill="1" applyBorder="1" applyAlignment="1" applyProtection="1">
      <alignment vertical="center"/>
      <protection locked="0"/>
    </xf>
    <xf numFmtId="184" fontId="17" fillId="0" borderId="19" xfId="59" applyNumberFormat="1" applyFont="1" applyFill="1" applyBorder="1" applyProtection="1">
      <alignment/>
      <protection locked="0"/>
    </xf>
    <xf numFmtId="184" fontId="8" fillId="0" borderId="37" xfId="59" applyNumberFormat="1" applyFont="1" applyFill="1" applyBorder="1" applyAlignment="1">
      <alignment horizontal="center" vertical="center" wrapText="1"/>
      <protection/>
    </xf>
    <xf numFmtId="184" fontId="17" fillId="0" borderId="41" xfId="59" applyNumberFormat="1" applyFont="1" applyFill="1" applyBorder="1" applyProtection="1">
      <alignment/>
      <protection locked="0"/>
    </xf>
    <xf numFmtId="184" fontId="17" fillId="0" borderId="17" xfId="59" applyNumberFormat="1" applyFont="1" applyFill="1" applyBorder="1">
      <alignment/>
      <protection/>
    </xf>
    <xf numFmtId="184" fontId="17" fillId="0" borderId="83" xfId="59" applyNumberFormat="1" applyFont="1" applyFill="1" applyBorder="1">
      <alignment/>
      <protection/>
    </xf>
    <xf numFmtId="184" fontId="15" fillId="0" borderId="84" xfId="59" applyNumberFormat="1" applyFont="1" applyFill="1" applyBorder="1" applyAlignment="1">
      <alignment vertical="center"/>
      <protection/>
    </xf>
    <xf numFmtId="184" fontId="15" fillId="0" borderId="64" xfId="59" applyNumberFormat="1" applyFont="1" applyFill="1" applyBorder="1" applyAlignment="1">
      <alignment vertical="center"/>
      <protection/>
    </xf>
    <xf numFmtId="184" fontId="15" fillId="0" borderId="85" xfId="59" applyNumberFormat="1" applyFont="1" applyFill="1" applyBorder="1" applyAlignment="1">
      <alignment vertical="center"/>
      <protection/>
    </xf>
    <xf numFmtId="0" fontId="0" fillId="0" borderId="0" xfId="59" applyFont="1" applyFill="1" applyAlignment="1">
      <alignment horizontal="right"/>
      <protection/>
    </xf>
    <xf numFmtId="164" fontId="22" fillId="0" borderId="0" xfId="59" applyNumberFormat="1" applyFill="1" applyAlignment="1">
      <alignment vertical="center"/>
      <protection/>
    </xf>
    <xf numFmtId="0" fontId="24" fillId="0" borderId="0" xfId="59" applyFont="1" applyFill="1">
      <alignment/>
      <protection/>
    </xf>
    <xf numFmtId="0" fontId="22" fillId="0" borderId="0" xfId="59" applyFill="1" applyAlignment="1">
      <alignment vertical="center"/>
      <protection/>
    </xf>
    <xf numFmtId="184" fontId="19" fillId="0" borderId="26" xfId="59" applyNumberFormat="1" applyFont="1" applyFill="1" applyBorder="1" applyAlignment="1">
      <alignment vertical="center"/>
      <protection/>
    </xf>
    <xf numFmtId="184" fontId="19" fillId="0" borderId="27" xfId="59" applyNumberFormat="1" applyFont="1" applyFill="1" applyBorder="1" applyAlignment="1">
      <alignment vertical="center"/>
      <protection/>
    </xf>
    <xf numFmtId="184" fontId="17" fillId="0" borderId="13" xfId="59" applyNumberFormat="1" applyFont="1" applyFill="1" applyBorder="1" applyAlignment="1" applyProtection="1">
      <alignment vertical="center"/>
      <protection locked="0"/>
    </xf>
    <xf numFmtId="184" fontId="19" fillId="0" borderId="26" xfId="59" applyNumberFormat="1" applyFont="1" applyFill="1" applyBorder="1" applyAlignment="1" applyProtection="1">
      <alignment vertical="center"/>
      <protection/>
    </xf>
    <xf numFmtId="184" fontId="19" fillId="0" borderId="27" xfId="59" applyNumberFormat="1" applyFont="1" applyFill="1" applyBorder="1" applyAlignment="1" applyProtection="1">
      <alignment vertical="center"/>
      <protection/>
    </xf>
    <xf numFmtId="184" fontId="19" fillId="0" borderId="65" xfId="59" applyNumberFormat="1" applyFont="1" applyFill="1" applyBorder="1" applyAlignment="1" applyProtection="1">
      <alignment vertical="center"/>
      <protection/>
    </xf>
    <xf numFmtId="184" fontId="19" fillId="0" borderId="14" xfId="59" applyNumberFormat="1" applyFont="1" applyFill="1" applyBorder="1" applyAlignment="1" applyProtection="1">
      <alignment vertical="center"/>
      <protection/>
    </xf>
    <xf numFmtId="184" fontId="19" fillId="0" borderId="25" xfId="59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/>
    </xf>
    <xf numFmtId="0" fontId="29" fillId="0" borderId="0" xfId="59" applyFont="1" applyFill="1">
      <alignment/>
      <protection/>
    </xf>
    <xf numFmtId="172" fontId="17" fillId="0" borderId="39" xfId="59" applyNumberFormat="1" applyFont="1" applyFill="1" applyBorder="1" applyAlignment="1">
      <alignment horizontal="center" vertical="center"/>
      <protection/>
    </xf>
    <xf numFmtId="0" fontId="17" fillId="0" borderId="19" xfId="59" applyFont="1" applyFill="1" applyBorder="1" applyAlignment="1">
      <alignment horizontal="left" vertical="center" wrapText="1" indent="1"/>
      <protection/>
    </xf>
    <xf numFmtId="184" fontId="17" fillId="0" borderId="19" xfId="59" applyNumberFormat="1" applyFont="1" applyFill="1" applyBorder="1" applyAlignment="1" applyProtection="1">
      <alignment horizontal="right" vertical="center"/>
      <protection locked="0"/>
    </xf>
    <xf numFmtId="184" fontId="17" fillId="0" borderId="19" xfId="40" applyNumberFormat="1" applyFont="1" applyFill="1" applyBorder="1" applyAlignment="1" applyProtection="1">
      <alignment horizontal="right" vertical="center"/>
      <protection locked="0"/>
    </xf>
    <xf numFmtId="184" fontId="17" fillId="0" borderId="19" xfId="59" applyNumberFormat="1" applyFont="1" applyFill="1" applyBorder="1" applyAlignment="1">
      <alignment horizontal="right" vertical="center"/>
      <protection/>
    </xf>
    <xf numFmtId="184" fontId="17" fillId="0" borderId="19" xfId="40" applyNumberFormat="1" applyFont="1" applyFill="1" applyBorder="1" applyAlignment="1" applyProtection="1" quotePrefix="1">
      <alignment horizontal="right" vertical="center"/>
      <protection locked="0"/>
    </xf>
    <xf numFmtId="184" fontId="17" fillId="0" borderId="20" xfId="59" applyNumberFormat="1" applyFont="1" applyFill="1" applyBorder="1" applyAlignment="1">
      <alignment horizontal="right" vertical="center"/>
      <protection/>
    </xf>
    <xf numFmtId="0" fontId="17" fillId="0" borderId="12" xfId="59" applyFont="1" applyFill="1" applyBorder="1" applyAlignment="1" quotePrefix="1">
      <alignment horizontal="left" vertical="center" wrapText="1" indent="1"/>
      <protection/>
    </xf>
    <xf numFmtId="184" fontId="17" fillId="0" borderId="12" xfId="40" applyNumberFormat="1" applyFont="1" applyFill="1" applyBorder="1" applyAlignment="1" applyProtection="1">
      <alignment horizontal="right" vertical="center"/>
      <protection locked="0"/>
    </xf>
    <xf numFmtId="184" fontId="17" fillId="0" borderId="12" xfId="59" applyNumberFormat="1" applyFont="1" applyFill="1" applyBorder="1" applyAlignment="1">
      <alignment horizontal="right" vertical="center"/>
      <protection/>
    </xf>
    <xf numFmtId="184" fontId="17" fillId="0" borderId="12" xfId="40" applyNumberFormat="1" applyFont="1" applyFill="1" applyBorder="1" applyAlignment="1" applyProtection="1" quotePrefix="1">
      <alignment horizontal="right" vertical="center"/>
      <protection locked="0"/>
    </xf>
    <xf numFmtId="184" fontId="17" fillId="0" borderId="13" xfId="59" applyNumberFormat="1" applyFont="1" applyFill="1" applyBorder="1" applyAlignment="1">
      <alignment horizontal="right" vertical="center"/>
      <protection/>
    </xf>
    <xf numFmtId="0" fontId="17" fillId="0" borderId="17" xfId="59" applyFont="1" applyFill="1" applyBorder="1" applyAlignment="1" quotePrefix="1">
      <alignment horizontal="left" vertical="center" wrapText="1" indent="1"/>
      <protection/>
    </xf>
    <xf numFmtId="184" fontId="17" fillId="0" borderId="17" xfId="40" applyNumberFormat="1" applyFont="1" applyFill="1" applyBorder="1" applyAlignment="1" applyProtection="1">
      <alignment horizontal="right" vertical="center"/>
      <protection locked="0"/>
    </xf>
    <xf numFmtId="184" fontId="17" fillId="0" borderId="17" xfId="59" applyNumberFormat="1" applyFont="1" applyFill="1" applyBorder="1" applyAlignment="1">
      <alignment horizontal="right" vertical="center"/>
      <protection/>
    </xf>
    <xf numFmtId="184" fontId="17" fillId="0" borderId="17" xfId="40" applyNumberFormat="1" applyFont="1" applyFill="1" applyBorder="1" applyAlignment="1" applyProtection="1" quotePrefix="1">
      <alignment horizontal="right" vertical="center"/>
      <protection locked="0"/>
    </xf>
    <xf numFmtId="184" fontId="17" fillId="0" borderId="18" xfId="59" applyNumberFormat="1" applyFont="1" applyFill="1" applyBorder="1" applyAlignment="1">
      <alignment horizontal="right" vertical="center"/>
      <protection/>
    </xf>
    <xf numFmtId="184" fontId="15" fillId="0" borderId="26" xfId="59" applyNumberFormat="1" applyFont="1" applyFill="1" applyBorder="1" applyAlignment="1" applyProtection="1">
      <alignment horizontal="right" vertical="center"/>
      <protection/>
    </xf>
    <xf numFmtId="0" fontId="17" fillId="0" borderId="15" xfId="59" applyFont="1" applyFill="1" applyBorder="1" applyAlignment="1" quotePrefix="1">
      <alignment horizontal="left" vertical="center" wrapText="1" indent="1"/>
      <protection/>
    </xf>
    <xf numFmtId="184" fontId="17" fillId="0" borderId="15" xfId="40" applyNumberFormat="1" applyFont="1" applyFill="1" applyBorder="1" applyAlignment="1" applyProtection="1">
      <alignment horizontal="right" vertical="center"/>
      <protection locked="0"/>
    </xf>
    <xf numFmtId="184" fontId="17" fillId="0" borderId="15" xfId="59" applyNumberFormat="1" applyFont="1" applyFill="1" applyBorder="1" applyAlignment="1">
      <alignment horizontal="right" vertical="center"/>
      <protection/>
    </xf>
    <xf numFmtId="184" fontId="17" fillId="0" borderId="15" xfId="40" applyNumberFormat="1" applyFont="1" applyFill="1" applyBorder="1" applyAlignment="1" applyProtection="1" quotePrefix="1">
      <alignment horizontal="right" vertical="center"/>
      <protection locked="0"/>
    </xf>
    <xf numFmtId="184" fontId="17" fillId="0" borderId="16" xfId="59" applyNumberFormat="1" applyFont="1" applyFill="1" applyBorder="1" applyAlignment="1">
      <alignment horizontal="right" vertical="center"/>
      <protection/>
    </xf>
    <xf numFmtId="0" fontId="17" fillId="0" borderId="15" xfId="59" applyFont="1" applyFill="1" applyBorder="1" applyAlignment="1">
      <alignment horizontal="left" vertical="center" wrapText="1" indent="1"/>
      <protection/>
    </xf>
    <xf numFmtId="172" fontId="17" fillId="0" borderId="47" xfId="59" applyNumberFormat="1" applyFont="1" applyFill="1" applyBorder="1" applyAlignment="1">
      <alignment horizontal="center" vertical="center"/>
      <protection/>
    </xf>
    <xf numFmtId="0" fontId="17" fillId="0" borderId="22" xfId="59" applyFont="1" applyFill="1" applyBorder="1" applyAlignment="1" quotePrefix="1">
      <alignment horizontal="left" vertical="center" wrapText="1" indent="1"/>
      <protection/>
    </xf>
    <xf numFmtId="184" fontId="17" fillId="0" borderId="22" xfId="59" applyNumberFormat="1" applyFont="1" applyFill="1" applyBorder="1" applyAlignment="1" applyProtection="1">
      <alignment horizontal="right" vertical="center"/>
      <protection locked="0"/>
    </xf>
    <xf numFmtId="184" fontId="17" fillId="0" borderId="22" xfId="40" applyNumberFormat="1" applyFont="1" applyFill="1" applyBorder="1" applyAlignment="1" applyProtection="1">
      <alignment horizontal="right" vertical="center"/>
      <protection locked="0"/>
    </xf>
    <xf numFmtId="184" fontId="17" fillId="0" borderId="22" xfId="59" applyNumberFormat="1" applyFont="1" applyFill="1" applyBorder="1" applyAlignment="1">
      <alignment horizontal="right" vertical="center"/>
      <protection/>
    </xf>
    <xf numFmtId="184" fontId="17" fillId="0" borderId="22" xfId="40" applyNumberFormat="1" applyFont="1" applyFill="1" applyBorder="1" applyAlignment="1" applyProtection="1" quotePrefix="1">
      <alignment horizontal="right" vertical="center"/>
      <protection locked="0"/>
    </xf>
    <xf numFmtId="184" fontId="17" fillId="0" borderId="23" xfId="59" applyNumberFormat="1" applyFont="1" applyFill="1" applyBorder="1" applyAlignment="1">
      <alignment horizontal="right" vertical="center"/>
      <protection/>
    </xf>
    <xf numFmtId="184" fontId="17" fillId="0" borderId="39" xfId="59" applyNumberFormat="1" applyFont="1" applyFill="1" applyBorder="1" applyAlignment="1" applyProtection="1">
      <alignment vertical="center"/>
      <protection locked="0"/>
    </xf>
    <xf numFmtId="184" fontId="17" fillId="0" borderId="20" xfId="59" applyNumberFormat="1" applyFont="1" applyFill="1" applyBorder="1" applyAlignment="1">
      <alignment vertical="center"/>
      <protection/>
    </xf>
    <xf numFmtId="184" fontId="17" fillId="0" borderId="13" xfId="59" applyNumberFormat="1" applyFont="1" applyFill="1" applyBorder="1" applyAlignment="1">
      <alignment vertical="center"/>
      <protection/>
    </xf>
    <xf numFmtId="184" fontId="17" fillId="0" borderId="38" xfId="59" applyNumberFormat="1" applyFont="1" applyFill="1" applyBorder="1" applyAlignment="1" applyProtection="1">
      <alignment vertical="center"/>
      <protection locked="0"/>
    </xf>
    <xf numFmtId="0" fontId="22" fillId="0" borderId="0" xfId="59" applyFont="1" applyFill="1" applyAlignment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7" fillId="0" borderId="42" xfId="0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0" xfId="61" applyFill="1">
      <alignment/>
      <protection/>
    </xf>
    <xf numFmtId="0" fontId="31" fillId="0" borderId="47" xfId="61" applyFont="1" applyFill="1" applyBorder="1" applyAlignment="1">
      <alignment horizontal="center" vertical="center" wrapText="1"/>
      <protection/>
    </xf>
    <xf numFmtId="0" fontId="31" fillId="0" borderId="22" xfId="61" applyFont="1" applyFill="1" applyBorder="1" applyAlignment="1">
      <alignment horizontal="center" vertical="center" wrapText="1"/>
      <protection/>
    </xf>
    <xf numFmtId="0" fontId="31" fillId="0" borderId="23" xfId="61" applyFont="1" applyFill="1" applyBorder="1" applyAlignment="1">
      <alignment horizontal="center" vertical="center" wrapText="1"/>
      <protection/>
    </xf>
    <xf numFmtId="0" fontId="26" fillId="0" borderId="0" xfId="61" applyFill="1" applyAlignment="1">
      <alignment horizontal="center" vertical="center"/>
      <protection/>
    </xf>
    <xf numFmtId="0" fontId="32" fillId="0" borderId="42" xfId="61" applyFont="1" applyFill="1" applyBorder="1" applyAlignment="1">
      <alignment vertical="center" wrapText="1"/>
      <protection/>
    </xf>
    <xf numFmtId="0" fontId="21" fillId="0" borderId="15" xfId="61" applyFont="1" applyFill="1" applyBorder="1" applyAlignment="1">
      <alignment horizontal="center" vertical="center" wrapText="1"/>
      <protection/>
    </xf>
    <xf numFmtId="201" fontId="32" fillId="0" borderId="15" xfId="61" applyNumberFormat="1" applyFont="1" applyFill="1" applyBorder="1" applyAlignment="1">
      <alignment horizontal="right" vertical="center" wrapText="1"/>
      <protection/>
    </xf>
    <xf numFmtId="201" fontId="32" fillId="0" borderId="86" xfId="61" applyNumberFormat="1" applyFont="1" applyFill="1" applyBorder="1" applyAlignment="1">
      <alignment horizontal="right" vertical="center" wrapText="1"/>
      <protection/>
    </xf>
    <xf numFmtId="0" fontId="26" fillId="0" borderId="0" xfId="61" applyFill="1" applyAlignment="1">
      <alignment vertical="center"/>
      <protection/>
    </xf>
    <xf numFmtId="0" fontId="31" fillId="0" borderId="38" xfId="61" applyFont="1" applyFill="1" applyBorder="1" applyAlignment="1">
      <alignment vertical="center" wrapText="1"/>
      <protection/>
    </xf>
    <xf numFmtId="0" fontId="21" fillId="0" borderId="12" xfId="61" applyFont="1" applyFill="1" applyBorder="1" applyAlignment="1">
      <alignment horizontal="center" vertical="center" wrapText="1"/>
      <protection/>
    </xf>
    <xf numFmtId="201" fontId="21" fillId="0" borderId="12" xfId="61" applyNumberFormat="1" applyFont="1" applyFill="1" applyBorder="1" applyAlignment="1">
      <alignment horizontal="right" vertical="center" wrapText="1"/>
      <protection/>
    </xf>
    <xf numFmtId="201" fontId="32" fillId="0" borderId="87" xfId="61" applyNumberFormat="1" applyFont="1" applyFill="1" applyBorder="1" applyAlignment="1">
      <alignment horizontal="right" vertical="center" wrapText="1"/>
      <protection/>
    </xf>
    <xf numFmtId="0" fontId="33" fillId="0" borderId="38" xfId="61" applyFont="1" applyFill="1" applyBorder="1" applyAlignment="1">
      <alignment horizontal="left" vertical="center" wrapText="1" indent="1"/>
      <protection/>
    </xf>
    <xf numFmtId="201" fontId="21" fillId="0" borderId="12" xfId="61" applyNumberFormat="1" applyFont="1" applyFill="1" applyBorder="1" applyAlignment="1">
      <alignment horizontal="right" vertical="center" wrapText="1"/>
      <protection/>
    </xf>
    <xf numFmtId="201" fontId="21" fillId="0" borderId="87" xfId="61" applyNumberFormat="1" applyFont="1" applyFill="1" applyBorder="1" applyAlignment="1">
      <alignment horizontal="right" vertical="center" wrapText="1"/>
      <protection/>
    </xf>
    <xf numFmtId="0" fontId="21" fillId="0" borderId="38" xfId="61" applyFont="1" applyFill="1" applyBorder="1" applyAlignment="1">
      <alignment vertical="center" wrapText="1"/>
      <protection/>
    </xf>
    <xf numFmtId="201" fontId="21" fillId="0" borderId="12" xfId="61" applyNumberFormat="1" applyFont="1" applyFill="1" applyBorder="1" applyAlignment="1" applyProtection="1">
      <alignment horizontal="right" vertical="center" wrapText="1"/>
      <protection locked="0"/>
    </xf>
    <xf numFmtId="201" fontId="21" fillId="0" borderId="88" xfId="61" applyNumberFormat="1" applyFont="1" applyFill="1" applyBorder="1" applyAlignment="1">
      <alignment horizontal="right" vertical="center" wrapText="1"/>
      <protection/>
    </xf>
    <xf numFmtId="0" fontId="32" fillId="0" borderId="38" xfId="61" applyFont="1" applyFill="1" applyBorder="1" applyAlignment="1">
      <alignment vertical="center" wrapText="1"/>
      <protection/>
    </xf>
    <xf numFmtId="201" fontId="32" fillId="0" borderId="12" xfId="61" applyNumberFormat="1" applyFont="1" applyFill="1" applyBorder="1" applyAlignment="1">
      <alignment horizontal="right" vertical="center" wrapText="1"/>
      <protection/>
    </xf>
    <xf numFmtId="201" fontId="32" fillId="0" borderId="13" xfId="61" applyNumberFormat="1" applyFont="1" applyFill="1" applyBorder="1" applyAlignment="1">
      <alignment horizontal="right" vertical="center" wrapText="1"/>
      <protection/>
    </xf>
    <xf numFmtId="201" fontId="31" fillId="0" borderId="12" xfId="61" applyNumberFormat="1" applyFont="1" applyFill="1" applyBorder="1" applyAlignment="1">
      <alignment horizontal="right" vertical="center" wrapText="1"/>
      <protection/>
    </xf>
    <xf numFmtId="201" fontId="31" fillId="0" borderId="13" xfId="61" applyNumberFormat="1" applyFont="1" applyFill="1" applyBorder="1" applyAlignment="1">
      <alignment horizontal="right" vertical="center" wrapText="1"/>
      <protection/>
    </xf>
    <xf numFmtId="201" fontId="21" fillId="0" borderId="13" xfId="61" applyNumberFormat="1" applyFont="1" applyFill="1" applyBorder="1" applyAlignment="1">
      <alignment horizontal="right" vertical="center" wrapText="1"/>
      <protection/>
    </xf>
    <xf numFmtId="0" fontId="21" fillId="0" borderId="38" xfId="61" applyFont="1" applyFill="1" applyBorder="1" applyAlignment="1">
      <alignment horizontal="left" vertical="center" wrapText="1" indent="2"/>
      <protection/>
    </xf>
    <xf numFmtId="0" fontId="21" fillId="0" borderId="38" xfId="61" applyFont="1" applyFill="1" applyBorder="1" applyAlignment="1">
      <alignment horizontal="left" vertical="center" wrapText="1" indent="3"/>
      <protection/>
    </xf>
    <xf numFmtId="201" fontId="21" fillId="0" borderId="13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42" xfId="61" applyFont="1" applyFill="1" applyBorder="1" applyAlignment="1">
      <alignment horizontal="left" vertical="center" wrapText="1" indent="3"/>
      <protection/>
    </xf>
    <xf numFmtId="201" fontId="31" fillId="0" borderId="88" xfId="61" applyNumberFormat="1" applyFont="1" applyFill="1" applyBorder="1" applyAlignment="1">
      <alignment horizontal="right" vertical="center" wrapText="1"/>
      <protection/>
    </xf>
    <xf numFmtId="201" fontId="31" fillId="0" borderId="12" xfId="61" applyNumberFormat="1" applyFont="1" applyFill="1" applyBorder="1" applyAlignment="1" applyProtection="1">
      <alignment horizontal="right" vertical="center" wrapText="1"/>
      <protection locked="0"/>
    </xf>
    <xf numFmtId="201" fontId="31" fillId="0" borderId="87" xfId="61" applyNumberFormat="1" applyFont="1" applyFill="1" applyBorder="1" applyAlignment="1">
      <alignment horizontal="right" vertical="center" wrapText="1"/>
      <protection/>
    </xf>
    <xf numFmtId="0" fontId="21" fillId="0" borderId="38" xfId="61" applyFont="1" applyFill="1" applyBorder="1" applyAlignment="1">
      <alignment horizontal="left" vertical="center" wrapText="1" indent="1"/>
      <protection/>
    </xf>
    <xf numFmtId="201" fontId="32" fillId="0" borderId="12" xfId="61" applyNumberFormat="1" applyFont="1" applyFill="1" applyBorder="1" applyAlignment="1" applyProtection="1">
      <alignment horizontal="right" vertical="center" wrapText="1"/>
      <protection locked="0"/>
    </xf>
    <xf numFmtId="0" fontId="31" fillId="0" borderId="38" xfId="61" applyFont="1" applyFill="1" applyBorder="1" applyAlignment="1">
      <alignment horizontal="left" vertical="center" wrapText="1" indent="1"/>
      <protection/>
    </xf>
    <xf numFmtId="201" fontId="21" fillId="0" borderId="88" xfId="61" applyNumberFormat="1" applyFont="1" applyFill="1" applyBorder="1" applyAlignment="1" applyProtection="1">
      <alignment horizontal="right" vertical="center" wrapText="1"/>
      <protection/>
    </xf>
    <xf numFmtId="0" fontId="32" fillId="0" borderId="38" xfId="61" applyFont="1" applyFill="1" applyBorder="1" applyAlignment="1">
      <alignment horizontal="left" vertical="center" wrapText="1"/>
      <protection/>
    </xf>
    <xf numFmtId="0" fontId="21" fillId="0" borderId="38" xfId="61" applyFont="1" applyFill="1" applyBorder="1" applyAlignment="1">
      <alignment horizontal="left" vertical="center" indent="2"/>
      <protection/>
    </xf>
    <xf numFmtId="201" fontId="31" fillId="0" borderId="12" xfId="61" applyNumberFormat="1" applyFont="1" applyFill="1" applyBorder="1" applyAlignment="1" applyProtection="1">
      <alignment horizontal="right" vertical="center" wrapText="1"/>
      <protection/>
    </xf>
    <xf numFmtId="201" fontId="32" fillId="0" borderId="88" xfId="61" applyNumberFormat="1" applyFont="1" applyFill="1" applyBorder="1" applyAlignment="1">
      <alignment horizontal="right" vertical="center" wrapText="1"/>
      <protection/>
    </xf>
    <xf numFmtId="0" fontId="32" fillId="0" borderId="47" xfId="61" applyFont="1" applyFill="1" applyBorder="1" applyAlignment="1">
      <alignment vertical="center" wrapText="1"/>
      <protection/>
    </xf>
    <xf numFmtId="0" fontId="21" fillId="0" borderId="22" xfId="61" applyFont="1" applyFill="1" applyBorder="1" applyAlignment="1">
      <alignment horizontal="center" vertical="center" wrapText="1"/>
      <protection/>
    </xf>
    <xf numFmtId="201" fontId="32" fillId="0" borderId="89" xfId="61" applyNumberFormat="1" applyFont="1" applyFill="1" applyBorder="1" applyAlignment="1">
      <alignment horizontal="right" vertical="center" wrapText="1"/>
      <protection/>
    </xf>
    <xf numFmtId="201" fontId="32" fillId="0" borderId="22" xfId="61" applyNumberFormat="1" applyFont="1" applyFill="1" applyBorder="1" applyAlignment="1">
      <alignment horizontal="right" vertical="center" wrapText="1"/>
      <protection/>
    </xf>
    <xf numFmtId="201" fontId="32" fillId="0" borderId="90" xfId="61" applyNumberFormat="1" applyFont="1" applyFill="1" applyBorder="1" applyAlignment="1">
      <alignment horizontal="right" vertical="center" wrapText="1"/>
      <protection/>
    </xf>
    <xf numFmtId="0" fontId="21" fillId="0" borderId="0" xfId="61" applyFont="1" applyFill="1">
      <alignment/>
      <protection/>
    </xf>
    <xf numFmtId="0" fontId="26" fillId="0" borderId="0" xfId="61" applyFont="1" applyFill="1">
      <alignment/>
      <protection/>
    </xf>
    <xf numFmtId="3" fontId="26" fillId="0" borderId="0" xfId="61" applyNumberFormat="1" applyFont="1" applyFill="1">
      <alignment/>
      <protection/>
    </xf>
    <xf numFmtId="3" fontId="26" fillId="0" borderId="0" xfId="61" applyNumberFormat="1" applyFont="1" applyFill="1" applyAlignment="1">
      <alignment horizontal="center"/>
      <protection/>
    </xf>
    <xf numFmtId="0" fontId="21" fillId="0" borderId="0" xfId="61" applyFont="1" applyFill="1" applyProtection="1">
      <alignment/>
      <protection locked="0"/>
    </xf>
    <xf numFmtId="0" fontId="26" fillId="0" borderId="0" xfId="61" applyFill="1" applyAlignment="1">
      <alignment horizontal="center"/>
      <protection/>
    </xf>
    <xf numFmtId="0" fontId="0" fillId="0" borderId="0" xfId="60" applyFill="1" applyAlignment="1" applyProtection="1">
      <alignment vertical="center"/>
      <protection locked="0"/>
    </xf>
    <xf numFmtId="0" fontId="0" fillId="0" borderId="0" xfId="60" applyFill="1" applyAlignment="1" applyProtection="1">
      <alignment vertical="center" wrapText="1"/>
      <protection/>
    </xf>
    <xf numFmtId="0" fontId="0" fillId="0" borderId="0" xfId="60" applyFill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 vertical="center"/>
      <protection/>
    </xf>
    <xf numFmtId="0" fontId="15" fillId="0" borderId="38" xfId="60" applyFont="1" applyFill="1" applyBorder="1" applyAlignment="1" applyProtection="1">
      <alignment horizontal="left" vertical="center" wrapText="1"/>
      <protection/>
    </xf>
    <xf numFmtId="183" fontId="15" fillId="0" borderId="13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Alignment="1" applyProtection="1">
      <alignment vertical="center"/>
      <protection locked="0"/>
    </xf>
    <xf numFmtId="0" fontId="15" fillId="0" borderId="38" xfId="60" applyFont="1" applyFill="1" applyBorder="1" applyAlignment="1" applyProtection="1">
      <alignment vertical="center" wrapText="1"/>
      <protection/>
    </xf>
    <xf numFmtId="183" fontId="19" fillId="0" borderId="13" xfId="60" applyNumberFormat="1" applyFont="1" applyFill="1" applyBorder="1" applyAlignment="1" applyProtection="1">
      <alignment vertical="center"/>
      <protection/>
    </xf>
    <xf numFmtId="0" fontId="15" fillId="0" borderId="47" xfId="60" applyFont="1" applyFill="1" applyBorder="1" applyAlignment="1" applyProtection="1">
      <alignment horizontal="left" vertical="center" wrapText="1"/>
      <protection/>
    </xf>
    <xf numFmtId="172" fontId="17" fillId="0" borderId="22" xfId="60" applyNumberFormat="1" applyFont="1" applyFill="1" applyBorder="1" applyAlignment="1" applyProtection="1">
      <alignment horizontal="center" vertical="center"/>
      <protection/>
    </xf>
    <xf numFmtId="183" fontId="15" fillId="0" borderId="23" xfId="60" applyNumberFormat="1" applyFont="1" applyFill="1" applyBorder="1" applyAlignment="1" applyProtection="1">
      <alignment vertical="center"/>
      <protection/>
    </xf>
    <xf numFmtId="0" fontId="26" fillId="0" borderId="0" xfId="61" applyFont="1" applyFill="1" applyAlignment="1">
      <alignment/>
      <protection/>
    </xf>
    <xf numFmtId="0" fontId="14" fillId="0" borderId="0" xfId="60" applyFont="1" applyFill="1" applyAlignment="1" applyProtection="1">
      <alignment horizontal="center" vertical="center"/>
      <protection/>
    </xf>
    <xf numFmtId="0" fontId="35" fillId="0" borderId="37" xfId="61" applyFont="1" applyFill="1" applyBorder="1" applyAlignment="1">
      <alignment horizontal="center" vertical="center"/>
      <protection/>
    </xf>
    <xf numFmtId="0" fontId="35" fillId="0" borderId="26" xfId="61" applyFont="1" applyFill="1" applyBorder="1" applyAlignment="1">
      <alignment horizontal="center" vertical="center" wrapText="1"/>
      <protection/>
    </xf>
    <xf numFmtId="0" fontId="35" fillId="0" borderId="27" xfId="61" applyFont="1" applyFill="1" applyBorder="1" applyAlignment="1">
      <alignment horizontal="center" vertical="center" wrapText="1"/>
      <protection/>
    </xf>
    <xf numFmtId="0" fontId="21" fillId="0" borderId="42" xfId="61" applyFont="1" applyFill="1" applyBorder="1" applyAlignment="1" applyProtection="1">
      <alignment horizontal="left" indent="1"/>
      <protection locked="0"/>
    </xf>
    <xf numFmtId="0" fontId="21" fillId="0" borderId="15" xfId="61" applyFont="1" applyFill="1" applyBorder="1" applyAlignment="1">
      <alignment horizontal="right" indent="1"/>
      <protection/>
    </xf>
    <xf numFmtId="3" fontId="21" fillId="0" borderId="15" xfId="61" applyNumberFormat="1" applyFont="1" applyFill="1" applyBorder="1" applyProtection="1">
      <alignment/>
      <protection locked="0"/>
    </xf>
    <xf numFmtId="3" fontId="21" fillId="0" borderId="16" xfId="61" applyNumberFormat="1" applyFont="1" applyFill="1" applyBorder="1" applyProtection="1">
      <alignment/>
      <protection locked="0"/>
    </xf>
    <xf numFmtId="0" fontId="21" fillId="0" borderId="38" xfId="61" applyFont="1" applyFill="1" applyBorder="1" applyAlignment="1" applyProtection="1">
      <alignment horizontal="left" indent="1"/>
      <protection locked="0"/>
    </xf>
    <xf numFmtId="0" fontId="21" fillId="0" borderId="12" xfId="61" applyFont="1" applyFill="1" applyBorder="1" applyAlignment="1">
      <alignment horizontal="right" indent="1"/>
      <protection/>
    </xf>
    <xf numFmtId="3" fontId="21" fillId="0" borderId="12" xfId="61" applyNumberFormat="1" applyFont="1" applyFill="1" applyBorder="1" applyProtection="1">
      <alignment/>
      <protection locked="0"/>
    </xf>
    <xf numFmtId="3" fontId="21" fillId="0" borderId="13" xfId="61" applyNumberFormat="1" applyFont="1" applyFill="1" applyBorder="1" applyProtection="1">
      <alignment/>
      <protection locked="0"/>
    </xf>
    <xf numFmtId="0" fontId="21" fillId="0" borderId="38" xfId="61" applyFont="1" applyFill="1" applyBorder="1" applyProtection="1">
      <alignment/>
      <protection locked="0"/>
    </xf>
    <xf numFmtId="0" fontId="21" fillId="0" borderId="41" xfId="61" applyFont="1" applyFill="1" applyBorder="1" applyProtection="1">
      <alignment/>
      <protection locked="0"/>
    </xf>
    <xf numFmtId="0" fontId="21" fillId="0" borderId="17" xfId="61" applyFont="1" applyFill="1" applyBorder="1" applyAlignment="1">
      <alignment horizontal="right" indent="1"/>
      <protection/>
    </xf>
    <xf numFmtId="3" fontId="21" fillId="0" borderId="17" xfId="61" applyNumberFormat="1" applyFont="1" applyFill="1" applyBorder="1" applyProtection="1">
      <alignment/>
      <protection locked="0"/>
    </xf>
    <xf numFmtId="3" fontId="21" fillId="0" borderId="18" xfId="61" applyNumberFormat="1" applyFont="1" applyFill="1" applyBorder="1" applyProtection="1">
      <alignment/>
      <protection locked="0"/>
    </xf>
    <xf numFmtId="3" fontId="21" fillId="0" borderId="91" xfId="61" applyNumberFormat="1" applyFont="1" applyFill="1" applyBorder="1">
      <alignment/>
      <protection/>
    </xf>
    <xf numFmtId="3" fontId="32" fillId="0" borderId="27" xfId="61" applyNumberFormat="1" applyFont="1" applyFill="1" applyBorder="1">
      <alignment/>
      <protection/>
    </xf>
    <xf numFmtId="0" fontId="41" fillId="0" borderId="0" xfId="61" applyFont="1" applyFill="1">
      <alignment/>
      <protection/>
    </xf>
    <xf numFmtId="0" fontId="34" fillId="0" borderId="37" xfId="61" applyFont="1" applyFill="1" applyBorder="1" applyAlignment="1">
      <alignment horizontal="center" vertical="center"/>
      <protection/>
    </xf>
    <xf numFmtId="0" fontId="34" fillId="0" borderId="26" xfId="61" applyFont="1" applyFill="1" applyBorder="1" applyAlignment="1">
      <alignment horizontal="center" vertical="center" wrapText="1"/>
      <protection/>
    </xf>
    <xf numFmtId="0" fontId="34" fillId="0" borderId="27" xfId="61" applyFont="1" applyFill="1" applyBorder="1" applyAlignment="1">
      <alignment horizontal="center" vertical="center" wrapText="1"/>
      <protection/>
    </xf>
    <xf numFmtId="0" fontId="21" fillId="0" borderId="42" xfId="61" applyFont="1" applyFill="1" applyBorder="1" applyAlignment="1" applyProtection="1">
      <alignment horizontal="left" indent="1"/>
      <protection locked="0"/>
    </xf>
    <xf numFmtId="0" fontId="21" fillId="0" borderId="38" xfId="61" applyFont="1" applyFill="1" applyBorder="1" applyAlignment="1" applyProtection="1">
      <alignment horizontal="left" indent="1"/>
      <protection locked="0"/>
    </xf>
    <xf numFmtId="0" fontId="21" fillId="0" borderId="47" xfId="61" applyFont="1" applyFill="1" applyBorder="1" applyAlignment="1" applyProtection="1">
      <alignment horizontal="left" indent="1"/>
      <protection locked="0"/>
    </xf>
    <xf numFmtId="0" fontId="21" fillId="0" borderId="22" xfId="61" applyFont="1" applyFill="1" applyBorder="1" applyAlignment="1">
      <alignment horizontal="right" indent="1"/>
      <protection/>
    </xf>
    <xf numFmtId="3" fontId="21" fillId="0" borderId="22" xfId="61" applyNumberFormat="1" applyFont="1" applyFill="1" applyBorder="1" applyProtection="1">
      <alignment/>
      <protection locked="0"/>
    </xf>
    <xf numFmtId="3" fontId="21" fillId="0" borderId="23" xfId="61" applyNumberFormat="1" applyFont="1" applyFill="1" applyBorder="1" applyProtection="1">
      <alignment/>
      <protection locked="0"/>
    </xf>
    <xf numFmtId="0" fontId="4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17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26" xfId="58" applyFont="1" applyFill="1" applyBorder="1" applyAlignment="1" applyProtection="1">
      <alignment horizontal="left" vertical="center" wrapText="1" indent="1"/>
      <protection/>
    </xf>
    <xf numFmtId="49" fontId="15" fillId="0" borderId="37" xfId="58" applyNumberFormat="1" applyFont="1" applyFill="1" applyBorder="1" applyAlignment="1" applyProtection="1">
      <alignment horizontal="left" vertical="center" wrapText="1" indent="1"/>
      <protection/>
    </xf>
    <xf numFmtId="164" fontId="15" fillId="33" borderId="26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9" xfId="0" applyNumberFormat="1" applyFont="1" applyFill="1" applyBorder="1" applyAlignment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15" fillId="0" borderId="62" xfId="0" applyNumberFormat="1" applyFont="1" applyFill="1" applyBorder="1" applyAlignment="1">
      <alignment vertical="center" wrapText="1"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66" xfId="0" applyNumberFormat="1" applyFont="1" applyFill="1" applyBorder="1" applyAlignment="1" applyProtection="1">
      <alignment vertical="center" wrapText="1"/>
      <protection/>
    </xf>
    <xf numFmtId="164" fontId="15" fillId="0" borderId="60" xfId="0" applyNumberFormat="1" applyFont="1" applyFill="1" applyBorder="1" applyAlignment="1">
      <alignment vertical="center" wrapText="1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15" fillId="0" borderId="58" xfId="0" applyNumberFormat="1" applyFont="1" applyFill="1" applyBorder="1" applyAlignment="1" applyProtection="1">
      <alignment vertical="center" wrapText="1"/>
      <protection/>
    </xf>
    <xf numFmtId="164" fontId="15" fillId="0" borderId="74" xfId="0" applyNumberFormat="1" applyFont="1" applyFill="1" applyBorder="1" applyAlignment="1">
      <alignment vertical="center" wrapText="1"/>
    </xf>
    <xf numFmtId="1" fontId="17" fillId="33" borderId="58" xfId="0" applyNumberFormat="1" applyFont="1" applyFill="1" applyBorder="1" applyAlignment="1" applyProtection="1">
      <alignment vertical="center" wrapText="1"/>
      <protection/>
    </xf>
    <xf numFmtId="1" fontId="4" fillId="33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4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74" xfId="0" applyNumberFormat="1" applyFont="1" applyFill="1" applyBorder="1" applyAlignment="1">
      <alignment horizontal="left" vertical="center" wrapText="1" indent="2"/>
    </xf>
    <xf numFmtId="164" fontId="0" fillId="33" borderId="74" xfId="0" applyNumberFormat="1" applyFont="1" applyFill="1" applyBorder="1" applyAlignment="1">
      <alignment horizontal="right" vertical="center" wrapText="1" indent="2"/>
    </xf>
    <xf numFmtId="164" fontId="0" fillId="33" borderId="46" xfId="0" applyNumberFormat="1" applyFont="1" applyFill="1" applyBorder="1" applyAlignment="1">
      <alignment horizontal="left" vertical="center" wrapText="1" indent="2"/>
    </xf>
    <xf numFmtId="164" fontId="0" fillId="33" borderId="46" xfId="0" applyNumberFormat="1" applyFont="1" applyFill="1" applyBorder="1" applyAlignment="1">
      <alignment horizontal="right" vertical="center" wrapText="1" indent="2"/>
    </xf>
    <xf numFmtId="164" fontId="15" fillId="0" borderId="13" xfId="0" applyNumberFormat="1" applyFont="1" applyFill="1" applyBorder="1" applyAlignment="1" applyProtection="1">
      <alignment vertical="center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66" xfId="0" applyNumberFormat="1" applyFont="1" applyFill="1" applyBorder="1" applyAlignment="1" applyProtection="1">
      <alignment vertical="center"/>
      <protection/>
    </xf>
    <xf numFmtId="164" fontId="15" fillId="0" borderId="63" xfId="0" applyNumberFormat="1" applyFont="1" applyFill="1" applyBorder="1" applyAlignment="1" applyProtection="1">
      <alignment horizontal="right" vertical="center" wrapText="1"/>
      <protection/>
    </xf>
    <xf numFmtId="164" fontId="15" fillId="0" borderId="62" xfId="0" applyNumberFormat="1" applyFont="1" applyFill="1" applyBorder="1" applyAlignment="1">
      <alignment horizontal="right" vertical="center" wrapText="1"/>
    </xf>
    <xf numFmtId="164" fontId="15" fillId="0" borderId="60" xfId="0" applyNumberFormat="1" applyFont="1" applyFill="1" applyBorder="1" applyAlignment="1">
      <alignment horizontal="right" vertical="center" wrapText="1"/>
    </xf>
    <xf numFmtId="164" fontId="15" fillId="0" borderId="92" xfId="0" applyNumberFormat="1" applyFont="1" applyFill="1" applyBorder="1" applyAlignment="1">
      <alignment horizontal="right" vertical="center" wrapText="1"/>
    </xf>
    <xf numFmtId="164" fontId="15" fillId="0" borderId="60" xfId="0" applyNumberFormat="1" applyFont="1" applyFill="1" applyBorder="1" applyAlignment="1" applyProtection="1">
      <alignment horizontal="right" vertical="center" wrapText="1"/>
      <protection/>
    </xf>
    <xf numFmtId="164" fontId="15" fillId="0" borderId="61" xfId="0" applyNumberFormat="1" applyFont="1" applyFill="1" applyBorder="1" applyAlignment="1" applyProtection="1">
      <alignment horizontal="right" vertical="center" wrapText="1"/>
      <protection/>
    </xf>
    <xf numFmtId="164" fontId="15" fillId="0" borderId="74" xfId="0" applyNumberFormat="1" applyFont="1" applyFill="1" applyBorder="1" applyAlignment="1">
      <alignment horizontal="right" vertical="center" wrapText="1"/>
    </xf>
    <xf numFmtId="3" fontId="17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9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9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0" xfId="0" applyNumberFormat="1" applyFont="1" applyFill="1" applyBorder="1" applyAlignment="1" applyProtection="1">
      <alignment horizontal="right" vertical="center" wrapText="1"/>
      <protection locked="0"/>
    </xf>
    <xf numFmtId="184" fontId="17" fillId="33" borderId="12" xfId="59" applyNumberFormat="1" applyFont="1" applyFill="1" applyBorder="1" applyAlignment="1" applyProtection="1">
      <alignment vertical="center"/>
      <protection/>
    </xf>
    <xf numFmtId="184" fontId="19" fillId="33" borderId="14" xfId="59" applyNumberFormat="1" applyFont="1" applyFill="1" applyBorder="1" applyAlignment="1" applyProtection="1">
      <alignment vertical="center"/>
      <protection/>
    </xf>
    <xf numFmtId="184" fontId="17" fillId="33" borderId="17" xfId="59" applyNumberFormat="1" applyFont="1" applyFill="1" applyBorder="1" applyAlignment="1" applyProtection="1">
      <alignment vertical="center"/>
      <protection/>
    </xf>
    <xf numFmtId="172" fontId="15" fillId="0" borderId="37" xfId="59" applyNumberFormat="1" applyFont="1" applyFill="1" applyBorder="1" applyAlignment="1">
      <alignment horizontal="center" vertical="center"/>
      <protection/>
    </xf>
    <xf numFmtId="172" fontId="15" fillId="0" borderId="45" xfId="59" applyNumberFormat="1" applyFont="1" applyFill="1" applyBorder="1" applyAlignment="1">
      <alignment horizontal="center" vertical="center"/>
      <protection/>
    </xf>
    <xf numFmtId="164" fontId="17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9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39" xfId="0" applyFont="1" applyFill="1" applyBorder="1" applyAlignment="1" applyProtection="1">
      <alignment horizontal="left" vertical="center" wrapText="1" indent="1"/>
      <protection locked="0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 quotePrefix="1">
      <alignment horizontal="right" vertical="center"/>
      <protection locked="0"/>
    </xf>
    <xf numFmtId="49" fontId="8" fillId="0" borderId="34" xfId="0" applyNumberFormat="1" applyFont="1" applyFill="1" applyBorder="1" applyAlignment="1" applyProtection="1" quotePrefix="1">
      <alignment horizontal="right" vertical="center"/>
      <protection locked="0"/>
    </xf>
    <xf numFmtId="0" fontId="19" fillId="0" borderId="3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189" fontId="8" fillId="0" borderId="20" xfId="0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Fill="1" applyBorder="1" applyAlignment="1">
      <alignment horizontal="left" vertical="center" indent="5"/>
    </xf>
    <xf numFmtId="189" fontId="14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41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indent="1"/>
    </xf>
    <xf numFmtId="189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 indent="5"/>
    </xf>
    <xf numFmtId="189" fontId="14" fillId="0" borderId="23" xfId="0" applyNumberFormat="1" applyFont="1" applyFill="1" applyBorder="1" applyAlignment="1" applyProtection="1">
      <alignment horizontal="right" vertical="center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0" fontId="17" fillId="0" borderId="15" xfId="58" applyFont="1" applyFill="1" applyBorder="1" applyAlignment="1" applyProtection="1">
      <alignment horizontal="left" vertical="center" wrapText="1" indent="2"/>
      <protection/>
    </xf>
    <xf numFmtId="0" fontId="17" fillId="0" borderId="22" xfId="58" applyFont="1" applyFill="1" applyBorder="1" applyAlignment="1" applyProtection="1">
      <alignment horizontal="left" vertical="center" wrapText="1" indent="2"/>
      <protection/>
    </xf>
    <xf numFmtId="0" fontId="8" fillId="0" borderId="26" xfId="58" applyFont="1" applyFill="1" applyBorder="1" applyAlignment="1" applyProtection="1">
      <alignment vertical="center" wrapText="1"/>
      <protection/>
    </xf>
    <xf numFmtId="164" fontId="0" fillId="0" borderId="93" xfId="0" applyNumberFormat="1" applyFill="1" applyBorder="1" applyAlignment="1">
      <alignment horizontal="left" vertical="center" wrapText="1" indent="1"/>
    </xf>
    <xf numFmtId="164" fontId="0" fillId="0" borderId="60" xfId="0" applyNumberFormat="1" applyFill="1" applyBorder="1" applyAlignment="1">
      <alignment horizontal="left" vertical="center" wrapText="1" indent="1"/>
    </xf>
    <xf numFmtId="164" fontId="4" fillId="0" borderId="74" xfId="0" applyNumberFormat="1" applyFont="1" applyFill="1" applyBorder="1" applyAlignment="1">
      <alignment horizontal="left" vertical="center" wrapText="1" indent="1"/>
    </xf>
    <xf numFmtId="164" fontId="15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1" xfId="0" applyNumberFormat="1" applyFill="1" applyBorder="1" applyAlignment="1">
      <alignment horizontal="left" vertical="center" wrapText="1" indent="1"/>
    </xf>
    <xf numFmtId="164" fontId="0" fillId="0" borderId="92" xfId="0" applyNumberFormat="1" applyFill="1" applyBorder="1" applyAlignment="1">
      <alignment horizontal="left" vertical="center" wrapText="1" indent="1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8" fillId="0" borderId="37" xfId="0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vertical="center" wrapText="1"/>
      <protection/>
    </xf>
    <xf numFmtId="164" fontId="17" fillId="0" borderId="0" xfId="58" applyNumberFormat="1" applyFont="1" applyFill="1" applyBorder="1" applyAlignment="1" applyProtection="1">
      <alignment vertical="center" wrapText="1"/>
      <protection locked="0"/>
    </xf>
    <xf numFmtId="3" fontId="17" fillId="0" borderId="19" xfId="58" applyNumberFormat="1" applyFont="1" applyFill="1" applyBorder="1" applyAlignment="1" applyProtection="1">
      <alignment vertical="center" wrapText="1"/>
      <protection/>
    </xf>
    <xf numFmtId="3" fontId="17" fillId="0" borderId="20" xfId="58" applyNumberFormat="1" applyFont="1" applyFill="1" applyBorder="1" applyAlignment="1" applyProtection="1">
      <alignment vertical="center" wrapText="1"/>
      <protection/>
    </xf>
    <xf numFmtId="3" fontId="17" fillId="0" borderId="14" xfId="58" applyNumberFormat="1" applyFont="1" applyFill="1" applyBorder="1" applyAlignment="1" applyProtection="1">
      <alignment vertical="center" wrapText="1"/>
      <protection locked="0"/>
    </xf>
    <xf numFmtId="3" fontId="17" fillId="0" borderId="25" xfId="58" applyNumberFormat="1" applyFont="1" applyFill="1" applyBorder="1" applyAlignment="1" applyProtection="1">
      <alignment vertical="center" wrapText="1"/>
      <protection locked="0"/>
    </xf>
    <xf numFmtId="0" fontId="43" fillId="0" borderId="0" xfId="0" applyFont="1" applyAlignment="1">
      <alignment/>
    </xf>
    <xf numFmtId="164" fontId="15" fillId="0" borderId="37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15" fillId="0" borderId="0" xfId="58" applyNumberFormat="1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5" fillId="0" borderId="1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3" fontId="14" fillId="0" borderId="0" xfId="0" applyNumberFormat="1" applyFont="1" applyAlignment="1">
      <alignment horizontal="right" indent="1"/>
    </xf>
    <xf numFmtId="3" fontId="15" fillId="0" borderId="26" xfId="58" applyNumberFormat="1" applyFont="1" applyFill="1" applyBorder="1" applyAlignment="1" applyProtection="1">
      <alignment vertical="center" wrapText="1"/>
      <protection/>
    </xf>
    <xf numFmtId="3" fontId="15" fillId="0" borderId="27" xfId="58" applyNumberFormat="1" applyFont="1" applyFill="1" applyBorder="1" applyAlignment="1" applyProtection="1">
      <alignment vertical="center" wrapText="1"/>
      <protection/>
    </xf>
    <xf numFmtId="0" fontId="15" fillId="0" borderId="37" xfId="58" applyFont="1" applyFill="1" applyBorder="1" applyAlignment="1" applyProtection="1">
      <alignment horizontal="left" vertical="center" wrapText="1" indent="1"/>
      <protection/>
    </xf>
    <xf numFmtId="49" fontId="17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1" fontId="7" fillId="0" borderId="0" xfId="0" applyNumberFormat="1" applyFont="1" applyAlignment="1">
      <alignment horizontal="right" indent="2"/>
    </xf>
    <xf numFmtId="1" fontId="5" fillId="0" borderId="0" xfId="0" applyNumberFormat="1" applyFont="1" applyAlignment="1">
      <alignment horizontal="right" indent="2"/>
    </xf>
    <xf numFmtId="1" fontId="4" fillId="0" borderId="0" xfId="0" applyNumberFormat="1" applyFont="1" applyAlignment="1">
      <alignment horizontal="right" indent="2"/>
    </xf>
    <xf numFmtId="0" fontId="0" fillId="0" borderId="0" xfId="0" applyAlignment="1">
      <alignment horizontal="right" indent="2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164" fontId="15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/>
      <protection/>
    </xf>
    <xf numFmtId="164" fontId="18" fillId="0" borderId="12" xfId="58" applyNumberFormat="1" applyFont="1" applyFill="1" applyBorder="1" applyAlignment="1" applyProtection="1">
      <alignment horizontal="right" vertical="center" wrapText="1"/>
      <protection/>
    </xf>
    <xf numFmtId="164" fontId="18" fillId="0" borderId="13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left" indent="1"/>
      <protection/>
    </xf>
    <xf numFmtId="164" fontId="18" fillId="0" borderId="15" xfId="58" applyNumberFormat="1" applyFont="1" applyFill="1" applyBorder="1" applyAlignment="1" applyProtection="1">
      <alignment horizontal="right" vertical="center" wrapText="1"/>
      <protection/>
    </xf>
    <xf numFmtId="164" fontId="18" fillId="0" borderId="16" xfId="58" applyNumberFormat="1" applyFont="1" applyFill="1" applyBorder="1" applyAlignment="1" applyProtection="1">
      <alignment horizontal="right" vertical="center" wrapText="1"/>
      <protection/>
    </xf>
    <xf numFmtId="164" fontId="18" fillId="0" borderId="26" xfId="58" applyNumberFormat="1" applyFont="1" applyFill="1" applyBorder="1" applyAlignment="1" applyProtection="1">
      <alignment horizontal="right" vertical="center" wrapText="1"/>
      <protection/>
    </xf>
    <xf numFmtId="164" fontId="18" fillId="0" borderId="27" xfId="58" applyNumberFormat="1" applyFont="1" applyFill="1" applyBorder="1" applyAlignment="1" applyProtection="1">
      <alignment horizontal="right" vertical="center" wrapText="1"/>
      <protection/>
    </xf>
    <xf numFmtId="164" fontId="17" fillId="0" borderId="11" xfId="58" applyNumberFormat="1" applyFont="1" applyFill="1" applyBorder="1" applyAlignment="1" applyProtection="1">
      <alignment vertical="center" wrapText="1"/>
      <protection locked="0"/>
    </xf>
    <xf numFmtId="164" fontId="17" fillId="0" borderId="24" xfId="58" applyNumberFormat="1" applyFont="1" applyFill="1" applyBorder="1" applyAlignment="1" applyProtection="1">
      <alignment vertical="center" wrapText="1"/>
      <protection locked="0"/>
    </xf>
    <xf numFmtId="164" fontId="15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72" xfId="0" applyNumberFormat="1" applyFont="1" applyFill="1" applyBorder="1" applyAlignment="1">
      <alignment horizontal="left" vertical="center" wrapText="1" indent="1"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60" xfId="0" applyNumberFormat="1" applyFont="1" applyFill="1" applyBorder="1" applyAlignment="1">
      <alignment horizontal="left" vertical="center" wrapText="1" indent="1"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0" xfId="0" applyNumberFormat="1" applyFont="1" applyFill="1" applyBorder="1" applyAlignment="1">
      <alignment horizontal="left" vertical="center" wrapText="1" indent="1"/>
    </xf>
    <xf numFmtId="164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2" xfId="0" applyNumberFormat="1" applyFont="1" applyFill="1" applyBorder="1" applyAlignment="1">
      <alignment horizontal="left" vertical="center" wrapText="1" indent="1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/>
      <protection/>
    </xf>
    <xf numFmtId="164" fontId="15" fillId="0" borderId="27" xfId="0" applyNumberFormat="1" applyFont="1" applyFill="1" applyBorder="1" applyAlignment="1" applyProtection="1">
      <alignment horizontal="right" vertical="center" wrapText="1"/>
      <protection/>
    </xf>
    <xf numFmtId="164" fontId="4" fillId="0" borderId="93" xfId="0" applyNumberFormat="1" applyFont="1" applyFill="1" applyBorder="1" applyAlignment="1">
      <alignment horizontal="left" vertical="center" wrapText="1" indent="1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37" xfId="0" applyNumberFormat="1" applyFont="1" applyFill="1" applyBorder="1" applyAlignment="1">
      <alignment horizontal="left" vertical="center" wrapText="1" indent="1"/>
    </xf>
    <xf numFmtId="0" fontId="15" fillId="0" borderId="57" xfId="58" applyFont="1" applyFill="1" applyBorder="1" applyAlignment="1" applyProtection="1">
      <alignment horizontal="left" vertical="center" wrapText="1"/>
      <protection/>
    </xf>
    <xf numFmtId="0" fontId="15" fillId="0" borderId="26" xfId="58" applyFont="1" applyFill="1" applyBorder="1" applyAlignment="1" applyProtection="1">
      <alignment horizontal="left" vertical="center" wrapText="1"/>
      <protection/>
    </xf>
    <xf numFmtId="0" fontId="19" fillId="0" borderId="26" xfId="58" applyFont="1" applyFill="1" applyBorder="1" applyAlignment="1" applyProtection="1">
      <alignment horizontal="left" vertical="center" wrapText="1"/>
      <protection/>
    </xf>
    <xf numFmtId="49" fontId="15" fillId="0" borderId="37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32" fillId="0" borderId="74" xfId="0" applyFont="1" applyBorder="1" applyAlignment="1">
      <alignment horizontal="left" wrapText="1" indent="1"/>
    </xf>
    <xf numFmtId="0" fontId="32" fillId="0" borderId="37" xfId="0" applyFont="1" applyBorder="1" applyAlignment="1">
      <alignment wrapText="1"/>
    </xf>
    <xf numFmtId="0" fontId="21" fillId="0" borderId="95" xfId="0" applyFont="1" applyFill="1" applyBorder="1" applyAlignment="1" applyProtection="1">
      <alignment horizontal="left" vertical="center" wrapText="1" indent="1"/>
      <protection locked="0"/>
    </xf>
    <xf numFmtId="0" fontId="21" fillId="0" borderId="21" xfId="0" applyFont="1" applyFill="1" applyBorder="1" applyAlignment="1" applyProtection="1">
      <alignment horizontal="left" vertical="center" wrapText="1" indent="1"/>
      <protection locked="0"/>
    </xf>
    <xf numFmtId="0" fontId="21" fillId="0" borderId="21" xfId="0" applyFont="1" applyFill="1" applyBorder="1" applyAlignment="1" applyProtection="1">
      <alignment horizontal="left" vertical="center" wrapText="1" indent="8"/>
      <protection locked="0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4" fontId="17" fillId="0" borderId="96" xfId="0" applyNumberFormat="1" applyFont="1" applyFill="1" applyBorder="1" applyAlignment="1" applyProtection="1">
      <alignment vertical="center" wrapText="1"/>
      <protection locked="0"/>
    </xf>
    <xf numFmtId="0" fontId="31" fillId="0" borderId="46" xfId="0" applyFont="1" applyBorder="1" applyAlignment="1">
      <alignment horizontal="left" wrapText="1" indent="1"/>
    </xf>
    <xf numFmtId="164" fontId="17" fillId="0" borderId="48" xfId="0" applyNumberFormat="1" applyFont="1" applyFill="1" applyBorder="1" applyAlignment="1" applyProtection="1">
      <alignment vertical="center" wrapText="1"/>
      <protection/>
    </xf>
    <xf numFmtId="0" fontId="21" fillId="0" borderId="19" xfId="0" applyFont="1" applyBorder="1" applyAlignment="1">
      <alignment horizontal="left" wrapText="1" indent="1"/>
    </xf>
    <xf numFmtId="164" fontId="17" fillId="0" borderId="97" xfId="0" applyNumberFormat="1" applyFont="1" applyFill="1" applyBorder="1" applyAlignment="1" applyProtection="1">
      <alignment vertical="center" wrapText="1"/>
      <protection locked="0"/>
    </xf>
    <xf numFmtId="0" fontId="21" fillId="0" borderId="98" xfId="0" applyFont="1" applyBorder="1" applyAlignment="1">
      <alignment horizontal="left" wrapText="1" indent="1"/>
    </xf>
    <xf numFmtId="164" fontId="19" fillId="0" borderId="48" xfId="0" applyNumberFormat="1" applyFont="1" applyFill="1" applyBorder="1" applyAlignment="1">
      <alignment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7" fillId="0" borderId="47" xfId="0" applyFont="1" applyBorder="1" applyAlignment="1">
      <alignment horizontal="center" wrapText="1"/>
    </xf>
    <xf numFmtId="0" fontId="48" fillId="0" borderId="99" xfId="0" applyFont="1" applyBorder="1" applyAlignment="1">
      <alignment horizontal="center" wrapText="1"/>
    </xf>
    <xf numFmtId="0" fontId="49" fillId="0" borderId="99" xfId="0" applyFont="1" applyBorder="1" applyAlignment="1">
      <alignment horizontal="left" wrapText="1" indent="1"/>
    </xf>
    <xf numFmtId="164" fontId="15" fillId="0" borderId="34" xfId="0" applyNumberFormat="1" applyFont="1" applyFill="1" applyBorder="1" applyAlignment="1">
      <alignment vertical="center" wrapText="1"/>
    </xf>
    <xf numFmtId="164" fontId="19" fillId="0" borderId="48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164" fontId="17" fillId="0" borderId="100" xfId="0" applyNumberFormat="1" applyFont="1" applyFill="1" applyBorder="1" applyAlignment="1" applyProtection="1">
      <alignment vertical="center" wrapText="1"/>
      <protection locked="0"/>
    </xf>
    <xf numFmtId="164" fontId="19" fillId="0" borderId="26" xfId="0" applyNumberFormat="1" applyFont="1" applyFill="1" applyBorder="1" applyAlignment="1" applyProtection="1">
      <alignment vertical="center" wrapText="1"/>
      <protection/>
    </xf>
    <xf numFmtId="164" fontId="19" fillId="0" borderId="26" xfId="0" applyNumberFormat="1" applyFont="1" applyFill="1" applyBorder="1" applyAlignment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>
      <alignment vertical="center" wrapText="1"/>
    </xf>
    <xf numFmtId="49" fontId="18" fillId="0" borderId="15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12" xfId="58" applyNumberFormat="1" applyFont="1" applyFill="1" applyBorder="1" applyAlignment="1" applyProtection="1" quotePrefix="1">
      <alignment horizontal="left" vertical="center" wrapText="1" indent="1"/>
      <protection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164" fontId="19" fillId="0" borderId="48" xfId="0" applyNumberFormat="1" applyFont="1" applyFill="1" applyBorder="1" applyAlignment="1" applyProtection="1">
      <alignment vertical="center" wrapTex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6" xfId="0" applyNumberFormat="1" applyFont="1" applyFill="1" applyBorder="1" applyAlignment="1">
      <alignment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101" xfId="0" applyNumberFormat="1" applyFont="1" applyFill="1" applyBorder="1" applyAlignment="1" applyProtection="1">
      <alignment vertical="center" wrapText="1"/>
      <protection locked="0"/>
    </xf>
    <xf numFmtId="164" fontId="19" fillId="0" borderId="46" xfId="0" applyNumberFormat="1" applyFont="1" applyFill="1" applyBorder="1" applyAlignment="1" applyProtection="1">
      <alignment vertical="center" wrapText="1"/>
      <protection locked="0"/>
    </xf>
    <xf numFmtId="164" fontId="15" fillId="0" borderId="99" xfId="0" applyNumberFormat="1" applyFont="1" applyFill="1" applyBorder="1" applyAlignment="1">
      <alignment vertical="center" wrapText="1"/>
    </xf>
    <xf numFmtId="164" fontId="19" fillId="0" borderId="26" xfId="0" applyNumberFormat="1" applyFont="1" applyFill="1" applyBorder="1" applyAlignment="1" applyProtection="1">
      <alignment vertical="center" wrapText="1"/>
      <protection locked="0"/>
    </xf>
    <xf numFmtId="164" fontId="19" fillId="0" borderId="27" xfId="0" applyNumberFormat="1" applyFont="1" applyFill="1" applyBorder="1" applyAlignment="1" applyProtection="1">
      <alignment horizontal="righ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7" xfId="0" applyNumberFormat="1" applyFont="1" applyFill="1" applyBorder="1" applyAlignment="1">
      <alignment horizontal="right" vertical="center" wrapText="1" indent="2"/>
    </xf>
    <xf numFmtId="164" fontId="17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47" fillId="0" borderId="68" xfId="0" applyFont="1" applyBorder="1" applyAlignment="1">
      <alignment horizontal="left" wrapText="1" indent="1"/>
    </xf>
    <xf numFmtId="164" fontId="17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27" xfId="0" applyNumberFormat="1" applyFont="1" applyFill="1" applyBorder="1" applyAlignment="1">
      <alignment horizontal="right" vertical="center" wrapText="1" indent="2"/>
    </xf>
    <xf numFmtId="0" fontId="17" fillId="0" borderId="44" xfId="0" applyFont="1" applyFill="1" applyBorder="1" applyAlignment="1">
      <alignment horizontal="center" vertical="center" wrapText="1"/>
    </xf>
    <xf numFmtId="164" fontId="17" fillId="0" borderId="48" xfId="0" applyNumberFormat="1" applyFont="1" applyFill="1" applyBorder="1" applyAlignment="1">
      <alignment horizontal="right" vertical="center" wrapText="1" indent="2"/>
    </xf>
    <xf numFmtId="164" fontId="15" fillId="0" borderId="48" xfId="0" applyNumberFormat="1" applyFont="1" applyFill="1" applyBorder="1" applyAlignment="1">
      <alignment horizontal="right" vertical="center" wrapText="1" indent="2"/>
    </xf>
    <xf numFmtId="164" fontId="18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17" xfId="58" applyFont="1" applyFill="1" applyBorder="1" applyAlignment="1" applyProtection="1" quotePrefix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37" xfId="0" applyFont="1" applyBorder="1" applyAlignment="1">
      <alignment horizontal="left" vertical="center"/>
    </xf>
    <xf numFmtId="0" fontId="0" fillId="0" borderId="44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3" fontId="4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>
      <alignment horizontal="right" vertical="center" wrapText="1" indent="2"/>
    </xf>
    <xf numFmtId="0" fontId="0" fillId="0" borderId="0" xfId="0" applyFill="1" applyBorder="1" applyAlignment="1">
      <alignment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164" fontId="17" fillId="0" borderId="65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37" xfId="0" applyFont="1" applyFill="1" applyBorder="1" applyAlignment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45" xfId="0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left" vertical="center" wrapText="1"/>
    </xf>
    <xf numFmtId="164" fontId="17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0" applyFont="1" applyFill="1" applyBorder="1" applyAlignment="1">
      <alignment vertical="center" wrapText="1"/>
    </xf>
    <xf numFmtId="172" fontId="17" fillId="0" borderId="40" xfId="59" applyNumberFormat="1" applyFont="1" applyFill="1" applyBorder="1" applyAlignment="1">
      <alignment horizontal="center" vertical="center"/>
      <protection/>
    </xf>
    <xf numFmtId="0" fontId="17" fillId="0" borderId="11" xfId="59" applyFont="1" applyFill="1" applyBorder="1" applyAlignment="1" quotePrefix="1">
      <alignment horizontal="left" vertical="center" wrapText="1" indent="1"/>
      <protection/>
    </xf>
    <xf numFmtId="184" fontId="17" fillId="0" borderId="11" xfId="59" applyNumberFormat="1" applyFont="1" applyFill="1" applyBorder="1" applyAlignment="1" applyProtection="1">
      <alignment horizontal="right" vertical="center"/>
      <protection locked="0"/>
    </xf>
    <xf numFmtId="184" fontId="17" fillId="0" borderId="11" xfId="40" applyNumberFormat="1" applyFont="1" applyFill="1" applyBorder="1" applyAlignment="1" applyProtection="1">
      <alignment horizontal="right" vertical="center"/>
      <protection locked="0"/>
    </xf>
    <xf numFmtId="184" fontId="17" fillId="0" borderId="11" xfId="59" applyNumberFormat="1" applyFont="1" applyFill="1" applyBorder="1" applyAlignment="1">
      <alignment horizontal="right" vertical="center"/>
      <protection/>
    </xf>
    <xf numFmtId="184" fontId="17" fillId="0" borderId="11" xfId="40" applyNumberFormat="1" applyFont="1" applyFill="1" applyBorder="1" applyAlignment="1" applyProtection="1" quotePrefix="1">
      <alignment horizontal="right" vertical="center"/>
      <protection locked="0"/>
    </xf>
    <xf numFmtId="184" fontId="17" fillId="0" borderId="24" xfId="59" applyNumberFormat="1" applyFont="1" applyFill="1" applyBorder="1" applyAlignment="1">
      <alignment horizontal="right" vertical="center"/>
      <protection/>
    </xf>
    <xf numFmtId="0" fontId="17" fillId="0" borderId="11" xfId="59" applyFont="1" applyFill="1" applyBorder="1" applyAlignment="1">
      <alignment horizontal="left" vertical="center" wrapText="1" indent="1"/>
      <protection/>
    </xf>
    <xf numFmtId="0" fontId="15" fillId="0" borderId="26" xfId="59" applyFont="1" applyFill="1" applyBorder="1" applyAlignment="1">
      <alignment horizontal="left" vertical="center" wrapText="1" indent="1"/>
      <protection/>
    </xf>
    <xf numFmtId="0" fontId="8" fillId="0" borderId="56" xfId="59" applyFont="1" applyFill="1" applyBorder="1" applyAlignment="1" quotePrefix="1">
      <alignment horizontal="center" vertical="center" wrapText="1"/>
      <protection/>
    </xf>
    <xf numFmtId="0" fontId="8" fillId="0" borderId="57" xfId="59" applyFont="1" applyFill="1" applyBorder="1" applyAlignment="1">
      <alignment horizontal="center" vertical="center"/>
      <protection/>
    </xf>
    <xf numFmtId="172" fontId="17" fillId="0" borderId="39" xfId="59" applyNumberFormat="1" applyFont="1" applyFill="1" applyBorder="1" applyAlignment="1">
      <alignment horizontal="center" vertical="center" wrapText="1"/>
      <protection/>
    </xf>
    <xf numFmtId="0" fontId="17" fillId="0" borderId="29" xfId="59" applyFont="1" applyFill="1" applyBorder="1" applyAlignment="1">
      <alignment horizontal="left" vertical="center" wrapText="1"/>
      <protection/>
    </xf>
    <xf numFmtId="0" fontId="17" fillId="0" borderId="66" xfId="59" applyFont="1" applyFill="1" applyBorder="1" applyAlignment="1">
      <alignment horizontal="left" vertical="center" wrapText="1"/>
      <protection/>
    </xf>
    <xf numFmtId="0" fontId="8" fillId="0" borderId="56" xfId="59" applyFont="1" applyFill="1" applyBorder="1" applyAlignment="1">
      <alignment horizontal="center" vertical="center" wrapText="1"/>
      <protection/>
    </xf>
    <xf numFmtId="0" fontId="8" fillId="0" borderId="57" xfId="59" applyFont="1" applyFill="1" applyBorder="1" applyAlignment="1">
      <alignment horizontal="center" vertical="center" wrapText="1"/>
      <protection/>
    </xf>
    <xf numFmtId="0" fontId="8" fillId="0" borderId="65" xfId="59" applyFont="1" applyFill="1" applyBorder="1" applyAlignment="1">
      <alignment horizontal="center" vertical="center" wrapText="1"/>
      <protection/>
    </xf>
    <xf numFmtId="184" fontId="17" fillId="0" borderId="29" xfId="59" applyNumberFormat="1" applyFont="1" applyFill="1" applyBorder="1" applyAlignment="1">
      <alignment vertical="center"/>
      <protection/>
    </xf>
    <xf numFmtId="184" fontId="17" fillId="0" borderId="66" xfId="59" applyNumberFormat="1" applyFont="1" applyFill="1" applyBorder="1" applyAlignment="1">
      <alignment vertical="center"/>
      <protection/>
    </xf>
    <xf numFmtId="0" fontId="8" fillId="0" borderId="102" xfId="59" applyFont="1" applyFill="1" applyBorder="1" applyAlignment="1">
      <alignment horizontal="center" vertical="center" wrapText="1"/>
      <protection/>
    </xf>
    <xf numFmtId="172" fontId="17" fillId="0" borderId="41" xfId="59" applyNumberFormat="1" applyFont="1" applyFill="1" applyBorder="1" applyAlignment="1">
      <alignment horizontal="center" vertical="center" wrapText="1"/>
      <protection/>
    </xf>
    <xf numFmtId="0" fontId="17" fillId="0" borderId="67" xfId="59" applyFont="1" applyFill="1" applyBorder="1" applyAlignment="1" quotePrefix="1">
      <alignment horizontal="left" vertical="center" wrapText="1"/>
      <protection/>
    </xf>
    <xf numFmtId="184" fontId="17" fillId="0" borderId="67" xfId="59" applyNumberFormat="1" applyFont="1" applyFill="1" applyBorder="1" applyAlignment="1">
      <alignment vertical="center"/>
      <protection/>
    </xf>
    <xf numFmtId="184" fontId="17" fillId="0" borderId="18" xfId="59" applyNumberFormat="1" applyFont="1" applyFill="1" applyBorder="1" applyAlignment="1">
      <alignment vertical="center"/>
      <protection/>
    </xf>
    <xf numFmtId="172" fontId="17" fillId="0" borderId="42" xfId="59" applyNumberFormat="1" applyFont="1" applyFill="1" applyBorder="1" applyAlignment="1">
      <alignment horizontal="center" vertical="center" wrapText="1"/>
      <protection/>
    </xf>
    <xf numFmtId="0" fontId="17" fillId="0" borderId="103" xfId="59" applyFont="1" applyFill="1" applyBorder="1" applyAlignment="1">
      <alignment horizontal="left" vertical="center" wrapText="1"/>
      <protection/>
    </xf>
    <xf numFmtId="184" fontId="17" fillId="0" borderId="42" xfId="59" applyNumberFormat="1" applyFont="1" applyFill="1" applyBorder="1" applyAlignment="1" applyProtection="1">
      <alignment vertical="center"/>
      <protection locked="0"/>
    </xf>
    <xf numFmtId="184" fontId="17" fillId="0" borderId="103" xfId="59" applyNumberFormat="1" applyFont="1" applyFill="1" applyBorder="1" applyAlignment="1">
      <alignment vertical="center"/>
      <protection/>
    </xf>
    <xf numFmtId="184" fontId="17" fillId="0" borderId="16" xfId="59" applyNumberFormat="1" applyFont="1" applyFill="1" applyBorder="1" applyAlignment="1">
      <alignment vertical="center"/>
      <protection/>
    </xf>
    <xf numFmtId="172" fontId="15" fillId="0" borderId="37" xfId="59" applyNumberFormat="1" applyFont="1" applyFill="1" applyBorder="1" applyAlignment="1">
      <alignment horizontal="center" vertical="center" wrapText="1"/>
      <protection/>
    </xf>
    <xf numFmtId="0" fontId="15" fillId="0" borderId="58" xfId="59" applyFont="1" applyFill="1" applyBorder="1" applyAlignment="1">
      <alignment horizontal="left" vertical="center" wrapText="1"/>
      <protection/>
    </xf>
    <xf numFmtId="0" fontId="15" fillId="0" borderId="58" xfId="59" applyFont="1" applyFill="1" applyBorder="1" applyAlignment="1" quotePrefix="1">
      <alignment horizontal="left" vertical="center" wrapText="1"/>
      <protection/>
    </xf>
    <xf numFmtId="184" fontId="17" fillId="0" borderId="58" xfId="59" applyNumberFormat="1" applyFont="1" applyFill="1" applyBorder="1" applyAlignment="1">
      <alignment vertical="center"/>
      <protection/>
    </xf>
    <xf numFmtId="184" fontId="17" fillId="0" borderId="27" xfId="59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" fontId="0" fillId="0" borderId="0" xfId="0" applyNumberFormat="1" applyFont="1" applyAlignment="1">
      <alignment horizontal="right" indent="2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34" borderId="22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34" borderId="23" xfId="0" applyNumberFormat="1" applyFont="1" applyFill="1" applyBorder="1" applyAlignment="1" applyProtection="1">
      <alignment vertical="center" wrapText="1"/>
      <protection locked="0"/>
    </xf>
    <xf numFmtId="0" fontId="17" fillId="0" borderId="46" xfId="58" applyFont="1" applyFill="1" applyBorder="1" applyAlignment="1" applyProtection="1">
      <alignment vertical="center" wrapText="1"/>
      <protection locked="0"/>
    </xf>
    <xf numFmtId="0" fontId="17" fillId="0" borderId="48" xfId="58" applyFont="1" applyFill="1" applyBorder="1" applyAlignment="1" applyProtection="1">
      <alignment vertical="center" wrapText="1"/>
      <protection locked="0"/>
    </xf>
    <xf numFmtId="164" fontId="17" fillId="0" borderId="100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04" xfId="0" applyNumberFormat="1" applyFont="1" applyFill="1" applyBorder="1" applyAlignment="1" applyProtection="1">
      <alignment vertical="center" wrapText="1"/>
      <protection locked="0"/>
    </xf>
    <xf numFmtId="164" fontId="19" fillId="0" borderId="46" xfId="0" applyNumberFormat="1" applyFont="1" applyFill="1" applyBorder="1" applyAlignment="1" applyProtection="1">
      <alignment vertical="center" wrapText="1"/>
      <protection/>
    </xf>
    <xf numFmtId="164" fontId="17" fillId="0" borderId="46" xfId="58" applyNumberFormat="1" applyFont="1" applyFill="1" applyBorder="1">
      <alignment/>
      <protection/>
    </xf>
    <xf numFmtId="164" fontId="17" fillId="0" borderId="48" xfId="58" applyNumberFormat="1" applyFont="1" applyFill="1" applyBorder="1">
      <alignment/>
      <protection/>
    </xf>
    <xf numFmtId="184" fontId="15" fillId="0" borderId="26" xfId="59" applyNumberFormat="1" applyFont="1" applyFill="1" applyBorder="1" applyAlignment="1" applyProtection="1">
      <alignment horizontal="right" vertical="center"/>
      <protection/>
    </xf>
    <xf numFmtId="184" fontId="15" fillId="0" borderId="37" xfId="59" applyNumberFormat="1" applyFont="1" applyFill="1" applyBorder="1" applyAlignment="1" applyProtection="1">
      <alignment vertical="center"/>
      <protection/>
    </xf>
    <xf numFmtId="184" fontId="15" fillId="0" borderId="26" xfId="59" applyNumberFormat="1" applyFont="1" applyFill="1" applyBorder="1" applyAlignment="1" applyProtection="1">
      <alignment vertical="center"/>
      <protection/>
    </xf>
    <xf numFmtId="184" fontId="15" fillId="0" borderId="58" xfId="59" applyNumberFormat="1" applyFont="1" applyFill="1" applyBorder="1" applyAlignment="1" applyProtection="1">
      <alignment vertical="center"/>
      <protection/>
    </xf>
    <xf numFmtId="184" fontId="15" fillId="0" borderId="27" xfId="59" applyNumberFormat="1" applyFont="1" applyFill="1" applyBorder="1" applyAlignment="1" applyProtection="1">
      <alignment vertical="center"/>
      <protection/>
    </xf>
    <xf numFmtId="184" fontId="17" fillId="0" borderId="41" xfId="59" applyNumberFormat="1" applyFont="1" applyFill="1" applyBorder="1" applyAlignment="1" applyProtection="1">
      <alignment vertical="center"/>
      <protection locked="0"/>
    </xf>
    <xf numFmtId="0" fontId="17" fillId="0" borderId="103" xfId="59" applyFont="1" applyFill="1" applyBorder="1" applyAlignment="1">
      <alignment vertical="center" wrapText="1"/>
      <protection/>
    </xf>
    <xf numFmtId="0" fontId="17" fillId="0" borderId="66" xfId="59" applyFont="1" applyFill="1" applyBorder="1" applyAlignment="1">
      <alignment vertical="center" wrapText="1"/>
      <protection/>
    </xf>
    <xf numFmtId="0" fontId="17" fillId="0" borderId="67" xfId="59" applyFont="1" applyFill="1" applyBorder="1" applyAlignment="1">
      <alignment vertical="center" wrapText="1"/>
      <protection/>
    </xf>
    <xf numFmtId="0" fontId="15" fillId="0" borderId="58" xfId="59" applyFont="1" applyFill="1" applyBorder="1" applyAlignment="1">
      <alignment vertical="center" wrapText="1"/>
      <protection/>
    </xf>
    <xf numFmtId="0" fontId="50" fillId="0" borderId="42" xfId="59" applyFont="1" applyFill="1" applyBorder="1" applyAlignment="1" applyProtection="1">
      <alignment vertical="center"/>
      <protection locked="0"/>
    </xf>
    <xf numFmtId="0" fontId="50" fillId="0" borderId="15" xfId="59" applyFont="1" applyFill="1" applyBorder="1" applyAlignment="1" applyProtection="1">
      <alignment vertical="center"/>
      <protection locked="0"/>
    </xf>
    <xf numFmtId="0" fontId="50" fillId="0" borderId="38" xfId="59" applyFont="1" applyFill="1" applyBorder="1" applyAlignment="1" applyProtection="1">
      <alignment vertical="center"/>
      <protection locked="0"/>
    </xf>
    <xf numFmtId="0" fontId="50" fillId="0" borderId="12" xfId="59" applyFont="1" applyFill="1" applyBorder="1" applyAlignment="1" applyProtection="1">
      <alignment vertical="center"/>
      <protection locked="0"/>
    </xf>
    <xf numFmtId="0" fontId="50" fillId="0" borderId="41" xfId="59" applyFont="1" applyFill="1" applyBorder="1" applyAlignment="1" applyProtection="1">
      <alignment vertical="center"/>
      <protection locked="0"/>
    </xf>
    <xf numFmtId="0" fontId="50" fillId="0" borderId="17" xfId="59" applyFont="1" applyFill="1" applyBorder="1" applyAlignment="1" applyProtection="1">
      <alignment vertical="center"/>
      <protection locked="0"/>
    </xf>
    <xf numFmtId="184" fontId="51" fillId="0" borderId="37" xfId="59" applyNumberFormat="1" applyFont="1" applyFill="1" applyBorder="1" applyAlignment="1">
      <alignment vertical="center"/>
      <protection/>
    </xf>
    <xf numFmtId="184" fontId="51" fillId="0" borderId="26" xfId="59" applyNumberFormat="1" applyFont="1" applyFill="1" applyBorder="1" applyAlignment="1">
      <alignment vertical="center"/>
      <protection/>
    </xf>
    <xf numFmtId="184" fontId="51" fillId="0" borderId="58" xfId="59" applyNumberFormat="1" applyFont="1" applyFill="1" applyBorder="1" applyAlignment="1">
      <alignment vertical="center"/>
      <protection/>
    </xf>
    <xf numFmtId="184" fontId="51" fillId="0" borderId="27" xfId="59" applyNumberFormat="1" applyFont="1" applyFill="1" applyBorder="1" applyAlignment="1">
      <alignment vertical="center"/>
      <protection/>
    </xf>
    <xf numFmtId="0" fontId="51" fillId="0" borderId="37" xfId="59" applyFont="1" applyFill="1" applyBorder="1" applyAlignment="1" applyProtection="1">
      <alignment vertical="center"/>
      <protection locked="0"/>
    </xf>
    <xf numFmtId="0" fontId="51" fillId="0" borderId="26" xfId="59" applyFont="1" applyFill="1" applyBorder="1" applyAlignment="1" applyProtection="1">
      <alignment vertical="center"/>
      <protection locked="0"/>
    </xf>
    <xf numFmtId="184" fontId="51" fillId="0" borderId="45" xfId="59" applyNumberFormat="1" applyFont="1" applyFill="1" applyBorder="1" applyAlignment="1">
      <alignment vertical="center"/>
      <protection/>
    </xf>
    <xf numFmtId="184" fontId="51" fillId="0" borderId="14" xfId="59" applyNumberFormat="1" applyFont="1" applyFill="1" applyBorder="1" applyAlignment="1">
      <alignment vertical="center"/>
      <protection/>
    </xf>
    <xf numFmtId="184" fontId="51" fillId="0" borderId="68" xfId="59" applyNumberFormat="1" applyFont="1" applyFill="1" applyBorder="1" applyAlignment="1">
      <alignment vertical="center"/>
      <protection/>
    </xf>
    <xf numFmtId="184" fontId="51" fillId="0" borderId="25" xfId="59" applyNumberFormat="1" applyFont="1" applyFill="1" applyBorder="1" applyAlignment="1">
      <alignment vertical="center"/>
      <protection/>
    </xf>
    <xf numFmtId="0" fontId="17" fillId="0" borderId="67" xfId="59" applyFont="1" applyFill="1" applyBorder="1" applyAlignment="1">
      <alignment horizontal="left" vertical="center" wrapText="1"/>
      <protection/>
    </xf>
    <xf numFmtId="0" fontId="17" fillId="0" borderId="11" xfId="59" applyFont="1" applyFill="1" applyBorder="1" applyAlignment="1">
      <alignment horizontal="left" vertical="center" wrapText="1"/>
      <protection/>
    </xf>
    <xf numFmtId="172" fontId="15" fillId="0" borderId="45" xfId="59" applyNumberFormat="1" applyFont="1" applyFill="1" applyBorder="1" applyAlignment="1">
      <alignment horizontal="center" vertical="center"/>
      <protection/>
    </xf>
    <xf numFmtId="184" fontId="15" fillId="0" borderId="27" xfId="59" applyNumberFormat="1" applyFont="1" applyFill="1" applyBorder="1" applyAlignment="1" applyProtection="1">
      <alignment horizontal="right" vertical="center"/>
      <protection/>
    </xf>
    <xf numFmtId="184" fontId="15" fillId="0" borderId="27" xfId="59" applyNumberFormat="1" applyFont="1" applyFill="1" applyBorder="1" applyAlignment="1" applyProtection="1">
      <alignment horizontal="right" vertical="center"/>
      <protection/>
    </xf>
    <xf numFmtId="184" fontId="15" fillId="0" borderId="27" xfId="59" applyNumberFormat="1" applyFont="1" applyFill="1" applyBorder="1" applyAlignment="1">
      <alignment horizontal="right" vertical="center"/>
      <protection/>
    </xf>
    <xf numFmtId="0" fontId="17" fillId="0" borderId="19" xfId="59" applyFont="1" applyFill="1" applyBorder="1" applyAlignment="1" quotePrefix="1">
      <alignment horizontal="left" vertical="center" wrapText="1" indent="1"/>
      <protection/>
    </xf>
    <xf numFmtId="0" fontId="24" fillId="0" borderId="0" xfId="59" applyFont="1" applyFill="1" applyBorder="1" applyAlignment="1">
      <alignment vertical="center"/>
      <protection/>
    </xf>
    <xf numFmtId="0" fontId="22" fillId="0" borderId="0" xfId="59" applyFill="1" applyBorder="1" applyAlignment="1">
      <alignment vertical="center"/>
      <protection/>
    </xf>
    <xf numFmtId="0" fontId="8" fillId="0" borderId="65" xfId="59" applyFont="1" applyFill="1" applyBorder="1" applyAlignment="1">
      <alignment horizontal="center" vertical="center"/>
      <protection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89" fontId="8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164" fontId="17" fillId="33" borderId="22" xfId="58" applyNumberFormat="1" applyFont="1" applyFill="1" applyBorder="1" applyAlignment="1" applyProtection="1">
      <alignment horizontal="right" vertical="center" wrapText="1"/>
      <protection locked="0"/>
    </xf>
    <xf numFmtId="0" fontId="17" fillId="33" borderId="46" xfId="58" applyFont="1" applyFill="1" applyBorder="1" applyAlignment="1" applyProtection="1">
      <alignment vertical="center" wrapText="1"/>
      <protection locked="0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45" fillId="0" borderId="26" xfId="0" applyNumberFormat="1" applyFont="1" applyBorder="1" applyAlignment="1">
      <alignment horizontal="center" wrapText="1"/>
    </xf>
    <xf numFmtId="49" fontId="47" fillId="0" borderId="15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49" fontId="47" fillId="0" borderId="22" xfId="0" applyNumberFormat="1" applyFont="1" applyBorder="1" applyAlignment="1">
      <alignment horizontal="center" wrapText="1"/>
    </xf>
    <xf numFmtId="0" fontId="18" fillId="0" borderId="45" xfId="0" applyFont="1" applyFill="1" applyBorder="1" applyAlignment="1">
      <alignment horizontal="center" vertical="center" wrapText="1"/>
    </xf>
    <xf numFmtId="164" fontId="17" fillId="33" borderId="22" xfId="0" applyNumberFormat="1" applyFont="1" applyFill="1" applyBorder="1" applyAlignment="1" applyProtection="1">
      <alignment vertical="center" wrapText="1"/>
      <protection locked="0"/>
    </xf>
    <xf numFmtId="0" fontId="33" fillId="0" borderId="99" xfId="0" applyFont="1" applyFill="1" applyBorder="1" applyAlignment="1">
      <alignment horizontal="left" wrapText="1" indent="1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0" fontId="18" fillId="0" borderId="39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left" wrapText="1" indent="1"/>
    </xf>
    <xf numFmtId="0" fontId="53" fillId="0" borderId="45" xfId="0" applyFont="1" applyBorder="1" applyAlignment="1">
      <alignment horizontal="center" wrapText="1"/>
    </xf>
    <xf numFmtId="183" fontId="17" fillId="0" borderId="13" xfId="60" applyNumberFormat="1" applyFont="1" applyFill="1" applyBorder="1" applyAlignment="1" applyProtection="1">
      <alignment vertical="center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2"/>
      <protection/>
    </xf>
    <xf numFmtId="164" fontId="9" fillId="0" borderId="0" xfId="0" applyNumberFormat="1" applyFont="1" applyFill="1" applyAlignment="1" applyProtection="1">
      <alignment horizontal="left" vertical="center" wrapText="1"/>
      <protection locked="0"/>
    </xf>
    <xf numFmtId="0" fontId="17" fillId="0" borderId="12" xfId="58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74" xfId="0" applyFont="1" applyFill="1" applyBorder="1" applyAlignment="1">
      <alignment horizontal="center" vertical="center" wrapText="1"/>
    </xf>
    <xf numFmtId="164" fontId="17" fillId="0" borderId="36" xfId="58" applyNumberFormat="1" applyFont="1" applyFill="1" applyBorder="1" applyAlignment="1" applyProtection="1">
      <alignment vertical="center" wrapText="1"/>
      <protection locked="0"/>
    </xf>
    <xf numFmtId="164" fontId="17" fillId="0" borderId="60" xfId="58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3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3"/>
      <protection locked="0"/>
    </xf>
    <xf numFmtId="0" fontId="17" fillId="0" borderId="42" xfId="0" applyFont="1" applyFill="1" applyBorder="1" applyAlignment="1" applyProtection="1">
      <alignment horizontal="left" vertical="center" wrapText="1" indent="1"/>
      <protection locked="0"/>
    </xf>
    <xf numFmtId="0" fontId="0" fillId="0" borderId="40" xfId="0" applyFill="1" applyBorder="1" applyAlignment="1" applyProtection="1">
      <alignment horizontal="left" vertical="center" wrapText="1" indent="1"/>
      <protection locked="0"/>
    </xf>
    <xf numFmtId="0" fontId="17" fillId="0" borderId="41" xfId="0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3"/>
      <protection locked="0"/>
    </xf>
    <xf numFmtId="164" fontId="0" fillId="0" borderId="12" xfId="0" applyNumberForma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15" fillId="0" borderId="10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/>
      <protection/>
    </xf>
    <xf numFmtId="164" fontId="17" fillId="0" borderId="95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98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0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98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46" xfId="58" applyNumberFormat="1" applyFont="1" applyFill="1" applyBorder="1" applyAlignment="1" applyProtection="1">
      <alignment horizontal="right" vertical="center" wrapTex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9" fillId="0" borderId="46" xfId="58" applyNumberFormat="1" applyFont="1" applyFill="1" applyBorder="1" applyAlignment="1" applyProtection="1">
      <alignment horizontal="right" vertical="center" wrapTex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46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02" xfId="58" applyNumberFormat="1" applyFont="1" applyFill="1" applyBorder="1" applyAlignment="1" applyProtection="1">
      <alignment vertical="center" wrapText="1"/>
      <protection/>
    </xf>
    <xf numFmtId="164" fontId="17" fillId="0" borderId="31" xfId="58" applyNumberFormat="1" applyFont="1" applyFill="1" applyBorder="1" applyAlignment="1" applyProtection="1">
      <alignment vertical="center" wrapText="1"/>
      <protection locked="0"/>
    </xf>
    <xf numFmtId="164" fontId="17" fillId="0" borderId="21" xfId="58" applyNumberFormat="1" applyFont="1" applyFill="1" applyBorder="1" applyAlignment="1" applyProtection="1">
      <alignment vertical="center" wrapText="1"/>
      <protection locked="0"/>
    </xf>
    <xf numFmtId="164" fontId="17" fillId="0" borderId="101" xfId="58" applyNumberFormat="1" applyFont="1" applyFill="1" applyBorder="1" applyAlignment="1" applyProtection="1">
      <alignment vertical="center" wrapText="1"/>
      <protection locked="0"/>
    </xf>
    <xf numFmtId="164" fontId="15" fillId="0" borderId="46" xfId="58" applyNumberFormat="1" applyFont="1" applyFill="1" applyBorder="1" applyAlignment="1" applyProtection="1">
      <alignment vertical="center" wrapText="1"/>
      <protection/>
    </xf>
    <xf numFmtId="164" fontId="17" fillId="0" borderId="95" xfId="58" applyNumberFormat="1" applyFont="1" applyFill="1" applyBorder="1" applyAlignment="1" applyProtection="1">
      <alignment vertical="center" wrapText="1"/>
      <protection locked="0"/>
    </xf>
    <xf numFmtId="164" fontId="15" fillId="0" borderId="46" xfId="58" applyNumberFormat="1" applyFont="1" applyFill="1" applyBorder="1" applyAlignment="1" applyProtection="1">
      <alignment vertical="center" wrapText="1"/>
      <protection locked="0"/>
    </xf>
    <xf numFmtId="0" fontId="17" fillId="0" borderId="26" xfId="58" applyFont="1" applyFill="1" applyBorder="1" applyAlignment="1" applyProtection="1">
      <alignment vertical="center" wrapText="1"/>
      <protection locked="0"/>
    </xf>
    <xf numFmtId="164" fontId="17" fillId="0" borderId="26" xfId="58" applyNumberFormat="1" applyFont="1" applyFill="1" applyBorder="1">
      <alignment/>
      <protection/>
    </xf>
    <xf numFmtId="0" fontId="21" fillId="0" borderId="12" xfId="0" applyFont="1" applyBorder="1" applyAlignment="1">
      <alignment horizontal="left" indent="1"/>
    </xf>
    <xf numFmtId="0" fontId="32" fillId="0" borderId="12" xfId="0" applyFont="1" applyBorder="1" applyAlignment="1">
      <alignment horizontal="left" indent="1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21" fillId="0" borderId="12" xfId="0" applyFont="1" applyBorder="1" applyAlignment="1">
      <alignment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21" fillId="0" borderId="12" xfId="0" applyFont="1" applyBorder="1" applyAlignment="1">
      <alignment horizontal="left" wrapText="1" indent="1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21" fillId="0" borderId="12" xfId="0" applyFont="1" applyBorder="1" applyAlignment="1">
      <alignment horizontal="right" indent="1"/>
    </xf>
    <xf numFmtId="0" fontId="32" fillId="0" borderId="12" xfId="0" applyFont="1" applyBorder="1" applyAlignment="1">
      <alignment horizontal="right" indent="1"/>
    </xf>
    <xf numFmtId="0" fontId="21" fillId="0" borderId="12" xfId="0" applyFont="1" applyBorder="1" applyAlignment="1">
      <alignment horizontal="right"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21" fillId="0" borderId="12" xfId="0" applyFont="1" applyBorder="1" applyAlignment="1">
      <alignment wrapText="1"/>
    </xf>
    <xf numFmtId="0" fontId="21" fillId="0" borderId="19" xfId="0" applyFont="1" applyBorder="1" applyAlignment="1">
      <alignment horizontal="right" indent="1"/>
    </xf>
    <xf numFmtId="0" fontId="21" fillId="0" borderId="13" xfId="0" applyFont="1" applyBorder="1" applyAlignment="1">
      <alignment horizontal="right" indent="1"/>
    </xf>
    <xf numFmtId="0" fontId="32" fillId="0" borderId="13" xfId="0" applyFont="1" applyBorder="1" applyAlignment="1">
      <alignment horizontal="right" indent="1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5" fillId="0" borderId="12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14" xfId="0" applyNumberFormat="1" applyFont="1" applyFill="1" applyBorder="1" applyAlignment="1">
      <alignment vertical="center" wrapText="1"/>
    </xf>
    <xf numFmtId="3" fontId="15" fillId="0" borderId="22" xfId="0" applyNumberFormat="1" applyFont="1" applyFill="1" applyBorder="1" applyAlignment="1" applyProtection="1">
      <alignment horizontal="right" vertical="center" indent="1"/>
      <protection locked="0"/>
    </xf>
    <xf numFmtId="164" fontId="17" fillId="0" borderId="33" xfId="58" applyNumberFormat="1" applyFont="1" applyFill="1" applyBorder="1" applyAlignment="1" applyProtection="1">
      <alignment vertical="center" wrapText="1"/>
      <protection locked="0"/>
    </xf>
    <xf numFmtId="164" fontId="17" fillId="0" borderId="98" xfId="58" applyNumberFormat="1" applyFont="1" applyFill="1" applyBorder="1" applyAlignment="1" applyProtection="1">
      <alignment vertical="center" wrapText="1"/>
      <protection locked="0"/>
    </xf>
    <xf numFmtId="164" fontId="17" fillId="33" borderId="33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02" xfId="58" applyNumberFormat="1" applyFont="1" applyFill="1" applyBorder="1" applyAlignment="1" applyProtection="1">
      <alignment horizontal="right" vertical="center" wrapTex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99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8" applyNumberFormat="1" applyFont="1" applyFill="1" applyBorder="1" applyAlignment="1" applyProtection="1">
      <alignment horizontal="right" vertical="center" wrapText="1"/>
      <protection/>
    </xf>
    <xf numFmtId="164" fontId="17" fillId="0" borderId="101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95" xfId="58" applyNumberFormat="1" applyFont="1" applyFill="1" applyBorder="1" applyAlignment="1" applyProtection="1">
      <alignment horizontal="right" vertical="center" wrapText="1"/>
      <protection/>
    </xf>
    <xf numFmtId="164" fontId="18" fillId="0" borderId="21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98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/>
      <protection/>
    </xf>
    <xf numFmtId="164" fontId="18" fillId="0" borderId="46" xfId="58" applyNumberFormat="1" applyFont="1" applyFill="1" applyBorder="1" applyAlignment="1" applyProtection="1">
      <alignment horizontal="right" vertical="center" wrapText="1"/>
      <protection/>
    </xf>
    <xf numFmtId="0" fontId="21" fillId="0" borderId="66" xfId="0" applyFont="1" applyBorder="1" applyAlignment="1">
      <alignment horizontal="right" indent="1"/>
    </xf>
    <xf numFmtId="0" fontId="32" fillId="0" borderId="66" xfId="0" applyFont="1" applyBorder="1" applyAlignment="1">
      <alignment horizontal="right" indent="1"/>
    </xf>
    <xf numFmtId="0" fontId="21" fillId="0" borderId="66" xfId="0" applyFont="1" applyBorder="1" applyAlignment="1">
      <alignment horizontal="right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0" fontId="21" fillId="0" borderId="15" xfId="0" applyFont="1" applyBorder="1" applyAlignment="1">
      <alignment horizontal="right"/>
    </xf>
    <xf numFmtId="0" fontId="17" fillId="0" borderId="47" xfId="0" applyFont="1" applyFill="1" applyBorder="1" applyAlignment="1">
      <alignment horizontal="right" vertical="center" inden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left" wrapText="1" indent="1"/>
    </xf>
    <xf numFmtId="0" fontId="15" fillId="0" borderId="0" xfId="0" applyFont="1" applyBorder="1" applyAlignment="1" applyProtection="1">
      <alignment horizontal="left" vertical="center" indent="1"/>
      <protection locked="0"/>
    </xf>
    <xf numFmtId="3" fontId="17" fillId="0" borderId="36" xfId="0" applyNumberFormat="1" applyFont="1" applyBorder="1" applyAlignment="1" applyProtection="1">
      <alignment horizontal="right" vertical="center" indent="1"/>
      <protection locked="0"/>
    </xf>
    <xf numFmtId="0" fontId="21" fillId="0" borderId="36" xfId="0" applyFont="1" applyBorder="1" applyAlignment="1">
      <alignment wrapText="1"/>
    </xf>
    <xf numFmtId="3" fontId="17" fillId="0" borderId="36" xfId="0" applyNumberFormat="1" applyFont="1" applyFill="1" applyBorder="1" applyAlignment="1" applyProtection="1">
      <alignment horizontal="right" vertical="center" indent="1"/>
      <protection locked="0"/>
    </xf>
    <xf numFmtId="3" fontId="15" fillId="0" borderId="104" xfId="0" applyNumberFormat="1" applyFont="1" applyFill="1" applyBorder="1" applyAlignment="1" applyProtection="1">
      <alignment horizontal="right" vertical="center" indent="1"/>
      <protection locked="0"/>
    </xf>
    <xf numFmtId="0" fontId="21" fillId="0" borderId="11" xfId="0" applyFont="1" applyBorder="1" applyAlignment="1">
      <alignment wrapText="1"/>
    </xf>
    <xf numFmtId="3" fontId="17" fillId="0" borderId="15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Border="1" applyAlignment="1">
      <alignment/>
    </xf>
    <xf numFmtId="0" fontId="21" fillId="0" borderId="70" xfId="0" applyFont="1" applyBorder="1" applyAlignment="1">
      <alignment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0" fontId="21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5" fillId="0" borderId="0" xfId="0" applyNumberFormat="1" applyFont="1" applyFill="1" applyBorder="1" applyAlignment="1" applyProtection="1">
      <alignment horizontal="right" vertical="center" indent="1"/>
      <protection locked="0"/>
    </xf>
    <xf numFmtId="0" fontId="21" fillId="0" borderId="0" xfId="0" applyFont="1" applyFill="1" applyBorder="1" applyAlignment="1">
      <alignment horizontal="left" wrapText="1" indent="1"/>
    </xf>
    <xf numFmtId="0" fontId="0" fillId="0" borderId="0" xfId="0" applyBorder="1" applyAlignment="1">
      <alignment/>
    </xf>
    <xf numFmtId="164" fontId="8" fillId="0" borderId="49" xfId="58" applyNumberFormat="1" applyFont="1" applyFill="1" applyBorder="1" applyAlignment="1" applyProtection="1">
      <alignment horizontal="center" vertical="center"/>
      <protection/>
    </xf>
    <xf numFmtId="164" fontId="8" fillId="0" borderId="59" xfId="58" applyNumberFormat="1" applyFont="1" applyFill="1" applyBorder="1" applyAlignment="1" applyProtection="1">
      <alignment horizontal="center" vertical="center"/>
      <protection/>
    </xf>
    <xf numFmtId="164" fontId="8" fillId="0" borderId="105" xfId="58" applyNumberFormat="1" applyFont="1" applyFill="1" applyBorder="1" applyAlignment="1" applyProtection="1">
      <alignment horizontal="center" vertical="center"/>
      <protection/>
    </xf>
    <xf numFmtId="164" fontId="16" fillId="0" borderId="10" xfId="58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164" fontId="7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56" xfId="58" applyFont="1" applyFill="1" applyBorder="1" applyAlignment="1" applyProtection="1">
      <alignment horizontal="center" vertical="center" wrapText="1"/>
      <protection/>
    </xf>
    <xf numFmtId="0" fontId="8" fillId="0" borderId="45" xfId="58" applyFont="1" applyFill="1" applyBorder="1" applyAlignment="1" applyProtection="1">
      <alignment horizontal="center" vertical="center" wrapText="1"/>
      <protection/>
    </xf>
    <xf numFmtId="0" fontId="17" fillId="0" borderId="59" xfId="58" applyFont="1" applyFill="1" applyBorder="1" applyAlignment="1" applyProtection="1">
      <alignment horizontal="left" vertical="center" wrapText="1"/>
      <protection/>
    </xf>
    <xf numFmtId="0" fontId="8" fillId="0" borderId="49" xfId="58" applyFont="1" applyFill="1" applyBorder="1" applyAlignment="1" applyProtection="1">
      <alignment horizontal="center" vertical="center" wrapText="1"/>
      <protection/>
    </xf>
    <xf numFmtId="0" fontId="8" fillId="0" borderId="68" xfId="58" applyFont="1" applyFill="1" applyBorder="1" applyAlignment="1" applyProtection="1">
      <alignment horizontal="center" vertical="center" wrapText="1"/>
      <protection/>
    </xf>
    <xf numFmtId="0" fontId="8" fillId="0" borderId="59" xfId="58" applyFont="1" applyFill="1" applyBorder="1" applyAlignment="1" applyProtection="1">
      <alignment horizontal="center" vertical="center" wrapText="1"/>
      <protection/>
    </xf>
    <xf numFmtId="0" fontId="8" fillId="0" borderId="1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Alignment="1">
      <alignment horizontal="center"/>
      <protection/>
    </xf>
    <xf numFmtId="164" fontId="8" fillId="0" borderId="62" xfId="0" applyNumberFormat="1" applyFont="1" applyFill="1" applyBorder="1" applyAlignment="1">
      <alignment horizontal="center" vertical="center" wrapText="1"/>
    </xf>
    <xf numFmtId="164" fontId="8" fillId="0" borderId="9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wrapText="1"/>
      <protection/>
    </xf>
    <xf numFmtId="164" fontId="6" fillId="0" borderId="10" xfId="0" applyNumberFormat="1" applyFont="1" applyFill="1" applyBorder="1" applyAlignment="1">
      <alignment horizontal="right" wrapText="1"/>
    </xf>
    <xf numFmtId="164" fontId="8" fillId="0" borderId="63" xfId="0" applyNumberFormat="1" applyFont="1" applyFill="1" applyBorder="1" applyAlignment="1">
      <alignment horizontal="center" vertical="center" wrapText="1"/>
    </xf>
    <xf numFmtId="164" fontId="8" fillId="0" borderId="76" xfId="0" applyNumberFormat="1" applyFont="1" applyFill="1" applyBorder="1" applyAlignment="1">
      <alignment horizontal="center" vertical="center" wrapText="1"/>
    </xf>
    <xf numFmtId="164" fontId="8" fillId="0" borderId="57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56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8" fillId="0" borderId="106" xfId="0" applyNumberFormat="1" applyFont="1" applyFill="1" applyBorder="1" applyAlignment="1">
      <alignment horizontal="center" vertical="center" wrapText="1"/>
    </xf>
    <xf numFmtId="164" fontId="8" fillId="0" borderId="75" xfId="0" applyNumberFormat="1" applyFont="1" applyFill="1" applyBorder="1" applyAlignment="1">
      <alignment horizontal="center" vertical="center" wrapText="1"/>
    </xf>
    <xf numFmtId="164" fontId="8" fillId="0" borderId="105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64" fontId="8" fillId="0" borderId="63" xfId="0" applyNumberFormat="1" applyFont="1" applyFill="1" applyBorder="1" applyAlignment="1">
      <alignment horizontal="center" vertical="center"/>
    </xf>
    <xf numFmtId="164" fontId="8" fillId="0" borderId="76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15" fillId="0" borderId="43" xfId="0" applyFont="1" applyFill="1" applyBorder="1" applyAlignment="1" applyProtection="1">
      <alignment horizontal="left" vertical="center"/>
      <protection/>
    </xf>
    <xf numFmtId="0" fontId="15" fillId="0" borderId="46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8" fillId="0" borderId="106" xfId="0" applyFont="1" applyFill="1" applyBorder="1" applyAlignment="1" applyProtection="1">
      <alignment horizontal="left" vertical="center" wrapText="1"/>
      <protection/>
    </xf>
    <xf numFmtId="0" fontId="8" fillId="0" borderId="59" xfId="0" applyFont="1" applyFill="1" applyBorder="1" applyAlignment="1" applyProtection="1">
      <alignment horizontal="left" vertical="center" wrapText="1"/>
      <protection/>
    </xf>
    <xf numFmtId="0" fontId="8" fillId="0" borderId="105" xfId="0" applyFont="1" applyFill="1" applyBorder="1" applyAlignment="1" applyProtection="1">
      <alignment horizontal="left" vertical="center" wrapText="1"/>
      <protection/>
    </xf>
    <xf numFmtId="0" fontId="8" fillId="0" borderId="106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105" xfId="0" applyFont="1" applyFill="1" applyBorder="1" applyAlignment="1">
      <alignment horizontal="left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justify" vertical="center" wrapText="1"/>
    </xf>
    <xf numFmtId="0" fontId="8" fillId="0" borderId="43" xfId="0" applyFont="1" applyFill="1" applyBorder="1" applyAlignment="1">
      <alignment horizontal="left" vertical="center" indent="2"/>
    </xf>
    <xf numFmtId="0" fontId="8" fillId="0" borderId="46" xfId="0" applyFont="1" applyFill="1" applyBorder="1" applyAlignment="1">
      <alignment horizontal="left" vertical="center" indent="2"/>
    </xf>
    <xf numFmtId="164" fontId="4" fillId="0" borderId="43" xfId="0" applyNumberFormat="1" applyFont="1" applyFill="1" applyBorder="1" applyAlignment="1">
      <alignment horizontal="left" vertical="center" wrapText="1" indent="2"/>
    </xf>
    <xf numFmtId="164" fontId="4" fillId="0" borderId="44" xfId="0" applyNumberFormat="1" applyFont="1" applyFill="1" applyBorder="1" applyAlignment="1">
      <alignment horizontal="left" vertical="center" wrapText="1" indent="2"/>
    </xf>
    <xf numFmtId="164" fontId="6" fillId="0" borderId="1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6" fontId="31" fillId="0" borderId="59" xfId="0" applyNumberFormat="1" applyFont="1" applyFill="1" applyBorder="1" applyAlignment="1">
      <alignment horizontal="left" vertical="center" wrapText="1"/>
    </xf>
    <xf numFmtId="164" fontId="15" fillId="0" borderId="74" xfId="0" applyNumberFormat="1" applyFont="1" applyFill="1" applyBorder="1" applyAlignment="1">
      <alignment horizontal="center" vertical="center" wrapText="1"/>
    </xf>
    <xf numFmtId="164" fontId="8" fillId="0" borderId="74" xfId="0" applyNumberFormat="1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69" xfId="0" applyNumberFormat="1" applyFill="1" applyBorder="1" applyAlignment="1" applyProtection="1">
      <alignment horizontal="left" vertical="center" wrapText="1"/>
      <protection locked="0"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0" fillId="0" borderId="107" xfId="0" applyNumberFormat="1" applyFill="1" applyBorder="1" applyAlignment="1" applyProtection="1">
      <alignment horizontal="left" vertical="center" wrapText="1"/>
      <protection locked="0"/>
    </xf>
    <xf numFmtId="164" fontId="8" fillId="0" borderId="72" xfId="0" applyNumberFormat="1" applyFont="1" applyFill="1" applyBorder="1" applyAlignment="1">
      <alignment horizontal="center" vertical="center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8" fillId="0" borderId="74" xfId="0" applyNumberFormat="1" applyFont="1" applyFill="1" applyBorder="1" applyAlignment="1">
      <alignment horizontal="center" vertical="center" wrapText="1"/>
    </xf>
    <xf numFmtId="164" fontId="8" fillId="0" borderId="106" xfId="0" applyNumberFormat="1" applyFont="1" applyFill="1" applyBorder="1" applyAlignment="1">
      <alignment horizontal="center" vertical="center"/>
    </xf>
    <xf numFmtId="164" fontId="8" fillId="0" borderId="94" xfId="0" applyNumberFormat="1" applyFont="1" applyFill="1" applyBorder="1" applyAlignment="1">
      <alignment horizontal="center" vertical="center"/>
    </xf>
    <xf numFmtId="164" fontId="8" fillId="0" borderId="75" xfId="0" applyNumberFormat="1" applyFont="1" applyFill="1" applyBorder="1" applyAlignment="1">
      <alignment horizontal="center" vertical="center"/>
    </xf>
    <xf numFmtId="164" fontId="15" fillId="0" borderId="74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right" vertical="center"/>
    </xf>
    <xf numFmtId="0" fontId="17" fillId="0" borderId="5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indent="3"/>
    </xf>
    <xf numFmtId="0" fontId="8" fillId="0" borderId="69" xfId="0" applyFont="1" applyFill="1" applyBorder="1" applyAlignment="1">
      <alignment horizontal="left" vertical="center" indent="3"/>
    </xf>
    <xf numFmtId="0" fontId="8" fillId="0" borderId="31" xfId="0" applyFont="1" applyFill="1" applyBorder="1" applyAlignment="1">
      <alignment horizontal="left" vertical="center" indent="3"/>
    </xf>
    <xf numFmtId="0" fontId="8" fillId="0" borderId="71" xfId="0" applyFont="1" applyFill="1" applyBorder="1" applyAlignment="1" applyProtection="1">
      <alignment horizontal="left" vertical="center" indent="3"/>
      <protection/>
    </xf>
    <xf numFmtId="0" fontId="8" fillId="0" borderId="107" xfId="0" applyFont="1" applyFill="1" applyBorder="1" applyAlignment="1" applyProtection="1">
      <alignment horizontal="left" vertical="center" indent="3"/>
      <protection/>
    </xf>
    <xf numFmtId="0" fontId="8" fillId="0" borderId="33" xfId="0" applyFont="1" applyFill="1" applyBorder="1" applyAlignment="1" applyProtection="1">
      <alignment horizontal="left" vertical="center" indent="3"/>
      <protection/>
    </xf>
    <xf numFmtId="0" fontId="8" fillId="0" borderId="7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indent="1"/>
    </xf>
    <xf numFmtId="0" fontId="8" fillId="0" borderId="69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left" vertical="center" indent="1"/>
    </xf>
    <xf numFmtId="0" fontId="8" fillId="0" borderId="71" xfId="0" applyFont="1" applyFill="1" applyBorder="1" applyAlignment="1" applyProtection="1">
      <alignment horizontal="left" vertical="center" indent="1"/>
      <protection locked="0"/>
    </xf>
    <xf numFmtId="0" fontId="8" fillId="0" borderId="107" xfId="0" applyFont="1" applyFill="1" applyBorder="1" applyAlignment="1" applyProtection="1">
      <alignment horizontal="left" vertical="center" indent="1"/>
      <protection locked="0"/>
    </xf>
    <xf numFmtId="0" fontId="8" fillId="0" borderId="33" xfId="0" applyFont="1" applyFill="1" applyBorder="1" applyAlignment="1" applyProtection="1">
      <alignment horizontal="left" vertical="center" indent="1"/>
      <protection locked="0"/>
    </xf>
    <xf numFmtId="0" fontId="17" fillId="0" borderId="59" xfId="0" applyFont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left" vertical="center" indent="1"/>
      <protection locked="0"/>
    </xf>
    <xf numFmtId="0" fontId="8" fillId="0" borderId="69" xfId="0" applyFont="1" applyFill="1" applyBorder="1" applyAlignment="1" applyProtection="1">
      <alignment horizontal="left" vertical="center" indent="1"/>
      <protection locked="0"/>
    </xf>
    <xf numFmtId="0" fontId="8" fillId="0" borderId="31" xfId="0" applyFont="1" applyFill="1" applyBorder="1" applyAlignment="1" applyProtection="1">
      <alignment horizontal="left" vertical="center" indent="1"/>
      <protection locked="0"/>
    </xf>
    <xf numFmtId="0" fontId="8" fillId="0" borderId="71" xfId="0" applyFont="1" applyFill="1" applyBorder="1" applyAlignment="1" applyProtection="1" quotePrefix="1">
      <alignment horizontal="left" vertical="center" indent="1"/>
      <protection locked="0"/>
    </xf>
    <xf numFmtId="0" fontId="39" fillId="0" borderId="0" xfId="0" applyFont="1" applyFill="1" applyAlignment="1">
      <alignment horizontal="center" vertical="center" wrapText="1"/>
    </xf>
    <xf numFmtId="0" fontId="7" fillId="0" borderId="108" xfId="59" applyFont="1" applyFill="1" applyBorder="1" applyAlignment="1">
      <alignment horizontal="center" vertical="center"/>
      <protection/>
    </xf>
    <xf numFmtId="0" fontId="7" fillId="0" borderId="109" xfId="59" applyFont="1" applyFill="1" applyBorder="1" applyAlignment="1">
      <alignment horizontal="center" vertical="center"/>
      <protection/>
    </xf>
    <xf numFmtId="0" fontId="7" fillId="0" borderId="110" xfId="59" applyFont="1" applyFill="1" applyBorder="1" applyAlignment="1">
      <alignment horizontal="center" vertical="center"/>
      <protection/>
    </xf>
    <xf numFmtId="0" fontId="7" fillId="0" borderId="48" xfId="59" applyFont="1" applyFill="1" applyBorder="1" applyAlignment="1">
      <alignment horizontal="center" vertical="center"/>
      <protection/>
    </xf>
    <xf numFmtId="0" fontId="1" fillId="0" borderId="0" xfId="59" applyFont="1" applyFill="1" applyAlignment="1" applyProtection="1">
      <alignment horizontal="center"/>
      <protection locked="0"/>
    </xf>
    <xf numFmtId="0" fontId="7" fillId="0" borderId="0" xfId="59" applyFont="1" applyFill="1" applyAlignment="1">
      <alignment horizontal="center" wrapText="1"/>
      <protection/>
    </xf>
    <xf numFmtId="0" fontId="7" fillId="0" borderId="0" xfId="59" applyFont="1" applyFill="1" applyAlignment="1">
      <alignment horizontal="center"/>
      <protection/>
    </xf>
    <xf numFmtId="0" fontId="4" fillId="0" borderId="56" xfId="59" applyFont="1" applyFill="1" applyBorder="1" applyAlignment="1" quotePrefix="1">
      <alignment horizontal="center" vertical="center" wrapText="1"/>
      <protection/>
    </xf>
    <xf numFmtId="0" fontId="4" fillId="0" borderId="40" xfId="59" applyFont="1" applyFill="1" applyBorder="1" applyAlignment="1" quotePrefix="1">
      <alignment horizontal="center" vertical="center" wrapText="1"/>
      <protection/>
    </xf>
    <xf numFmtId="0" fontId="4" fillId="0" borderId="57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65" xfId="59" applyFont="1" applyFill="1" applyBorder="1" applyAlignment="1">
      <alignment horizontal="center" vertical="center"/>
      <protection/>
    </xf>
    <xf numFmtId="0" fontId="4" fillId="0" borderId="24" xfId="59" applyFont="1" applyFill="1" applyBorder="1" applyAlignment="1">
      <alignment horizontal="center" vertical="center"/>
      <protection/>
    </xf>
    <xf numFmtId="0" fontId="4" fillId="0" borderId="67" xfId="59" applyFont="1" applyFill="1" applyBorder="1" applyAlignment="1">
      <alignment horizontal="center" vertical="center"/>
      <protection/>
    </xf>
    <xf numFmtId="0" fontId="4" fillId="0" borderId="101" xfId="59" applyFont="1" applyFill="1" applyBorder="1" applyAlignment="1">
      <alignment horizontal="center" vertical="center"/>
      <protection/>
    </xf>
    <xf numFmtId="0" fontId="1" fillId="0" borderId="0" xfId="59" applyFont="1" applyFill="1" applyAlignment="1" applyProtection="1">
      <alignment horizontal="center" vertical="center"/>
      <protection locked="0"/>
    </xf>
    <xf numFmtId="0" fontId="7" fillId="0" borderId="0" xfId="59" applyFont="1" applyFill="1" applyAlignment="1" applyProtection="1">
      <alignment horizontal="center" vertical="center"/>
      <protection locked="0"/>
    </xf>
    <xf numFmtId="0" fontId="6" fillId="0" borderId="10" xfId="59" applyFont="1" applyFill="1" applyBorder="1" applyAlignment="1">
      <alignment horizontal="right"/>
      <protection/>
    </xf>
    <xf numFmtId="0" fontId="6" fillId="0" borderId="0" xfId="59" applyFont="1" applyFill="1" applyBorder="1" applyAlignment="1">
      <alignment horizontal="right"/>
      <protection/>
    </xf>
    <xf numFmtId="0" fontId="7" fillId="0" borderId="0" xfId="59" applyFont="1" applyFill="1" applyAlignment="1">
      <alignment horizontal="center" vertical="center"/>
      <protection/>
    </xf>
    <xf numFmtId="0" fontId="8" fillId="0" borderId="43" xfId="0" applyFont="1" applyFill="1" applyBorder="1" applyAlignment="1" applyProtection="1">
      <alignment horizontal="left" vertical="center" wrapText="1" indent="1"/>
      <protection/>
    </xf>
    <xf numFmtId="0" fontId="8" fillId="0" borderId="46" xfId="0" applyFont="1" applyFill="1" applyBorder="1" applyAlignment="1" applyProtection="1">
      <alignment horizontal="left" vertical="center" wrapText="1" inden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2" fillId="0" borderId="0" xfId="61" applyFont="1" applyFill="1" applyAlignment="1">
      <alignment horizontal="center" vertical="center" wrapText="1"/>
      <protection/>
    </xf>
    <xf numFmtId="0" fontId="52" fillId="0" borderId="0" xfId="61" applyFont="1" applyFill="1" applyAlignment="1">
      <alignment horizontal="center" vertical="center"/>
      <protection/>
    </xf>
    <xf numFmtId="0" fontId="26" fillId="0" borderId="0" xfId="61" applyFont="1" applyFill="1" applyAlignment="1">
      <alignment horizontal="left"/>
      <protection/>
    </xf>
    <xf numFmtId="0" fontId="30" fillId="0" borderId="0" xfId="61" applyFont="1" applyFill="1" applyBorder="1" applyAlignment="1">
      <alignment horizontal="right"/>
      <protection/>
    </xf>
    <xf numFmtId="0" fontId="38" fillId="0" borderId="56" xfId="61" applyFont="1" applyFill="1" applyBorder="1" applyAlignment="1">
      <alignment horizontal="center" vertical="center" wrapText="1"/>
      <protection/>
    </xf>
    <xf numFmtId="0" fontId="38" fillId="0" borderId="40" xfId="61" applyFont="1" applyFill="1" applyBorder="1" applyAlignment="1">
      <alignment horizontal="center" vertical="center" wrapText="1"/>
      <protection/>
    </xf>
    <xf numFmtId="0" fontId="38" fillId="0" borderId="42" xfId="61" applyFont="1" applyFill="1" applyBorder="1" applyAlignment="1">
      <alignment horizontal="center" vertical="center" wrapText="1"/>
      <protection/>
    </xf>
    <xf numFmtId="0" fontId="16" fillId="0" borderId="57" xfId="60" applyFont="1" applyFill="1" applyBorder="1" applyAlignment="1" applyProtection="1">
      <alignment horizontal="center" vertical="center" textRotation="90"/>
      <protection/>
    </xf>
    <xf numFmtId="0" fontId="16" fillId="0" borderId="11" xfId="60" applyFont="1" applyFill="1" applyBorder="1" applyAlignment="1" applyProtection="1">
      <alignment horizontal="center" vertical="center" textRotation="90"/>
      <protection/>
    </xf>
    <xf numFmtId="0" fontId="16" fillId="0" borderId="15" xfId="60" applyFont="1" applyFill="1" applyBorder="1" applyAlignment="1" applyProtection="1">
      <alignment horizontal="center" vertical="center" textRotation="90"/>
      <protection/>
    </xf>
    <xf numFmtId="0" fontId="30" fillId="0" borderId="19" xfId="61" applyFont="1" applyFill="1" applyBorder="1" applyAlignment="1">
      <alignment horizontal="center" vertical="center" wrapText="1"/>
      <protection/>
    </xf>
    <xf numFmtId="0" fontId="30" fillId="0" borderId="12" xfId="61" applyFont="1" applyFill="1" applyBorder="1" applyAlignment="1">
      <alignment horizontal="center" vertical="center" wrapText="1"/>
      <protection/>
    </xf>
    <xf numFmtId="0" fontId="30" fillId="0" borderId="12" xfId="61" applyFont="1" applyFill="1" applyBorder="1" applyAlignment="1">
      <alignment horizontal="center" wrapText="1"/>
      <protection/>
    </xf>
    <xf numFmtId="0" fontId="30" fillId="0" borderId="13" xfId="61" applyFont="1" applyFill="1" applyBorder="1" applyAlignment="1">
      <alignment horizontal="center" wrapText="1"/>
      <protection/>
    </xf>
    <xf numFmtId="0" fontId="30" fillId="0" borderId="65" xfId="61" applyFont="1" applyFill="1" applyBorder="1" applyAlignment="1">
      <alignment horizontal="center" vertical="center" wrapText="1"/>
      <protection/>
    </xf>
    <xf numFmtId="0" fontId="30" fillId="0" borderId="16" xfId="61" applyFont="1" applyFill="1" applyBorder="1" applyAlignment="1">
      <alignment horizontal="center" vertical="center" wrapText="1"/>
      <protection/>
    </xf>
    <xf numFmtId="0" fontId="4" fillId="0" borderId="0" xfId="60" applyFont="1" applyFill="1" applyAlignment="1" applyProtection="1">
      <alignment horizontal="center" vertical="center" wrapText="1"/>
      <protection/>
    </xf>
    <xf numFmtId="0" fontId="7" fillId="0" borderId="0" xfId="60" applyFont="1" applyFill="1" applyAlignment="1" applyProtection="1">
      <alignment horizontal="center" vertical="center" wrapText="1"/>
      <protection/>
    </xf>
    <xf numFmtId="0" fontId="16" fillId="0" borderId="0" xfId="60" applyFont="1" applyFill="1" applyBorder="1" applyAlignment="1" applyProtection="1">
      <alignment horizontal="right" vertical="center"/>
      <protection/>
    </xf>
    <xf numFmtId="0" fontId="26" fillId="0" borderId="0" xfId="61" applyFont="1" applyFill="1" applyAlignment="1">
      <alignment horizontal="center"/>
      <protection/>
    </xf>
    <xf numFmtId="0" fontId="16" fillId="0" borderId="19" xfId="60" applyFont="1" applyFill="1" applyBorder="1" applyAlignment="1" applyProtection="1">
      <alignment horizontal="center" vertical="center" textRotation="90"/>
      <protection/>
    </xf>
    <xf numFmtId="0" fontId="16" fillId="0" borderId="12" xfId="60" applyFont="1" applyFill="1" applyBorder="1" applyAlignment="1" applyProtection="1">
      <alignment horizontal="center" vertical="center" textRotation="90"/>
      <protection/>
    </xf>
    <xf numFmtId="0" fontId="7" fillId="0" borderId="39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3" fontId="26" fillId="0" borderId="0" xfId="61" applyNumberFormat="1" applyFont="1" applyFill="1" applyAlignment="1">
      <alignment horizontal="center"/>
      <protection/>
    </xf>
    <xf numFmtId="0" fontId="35" fillId="0" borderId="43" xfId="61" applyFont="1" applyFill="1" applyBorder="1" applyAlignment="1">
      <alignment horizontal="left"/>
      <protection/>
    </xf>
    <xf numFmtId="0" fontId="35" fillId="0" borderId="46" xfId="61" applyFont="1" applyFill="1" applyBorder="1" applyAlignment="1">
      <alignment horizontal="left"/>
      <protection/>
    </xf>
    <xf numFmtId="0" fontId="35" fillId="0" borderId="43" xfId="61" applyFont="1" applyFill="1" applyBorder="1" applyAlignment="1">
      <alignment horizontal="left" indent="1"/>
      <protection/>
    </xf>
    <xf numFmtId="0" fontId="35" fillId="0" borderId="46" xfId="61" applyFont="1" applyFill="1" applyBorder="1" applyAlignment="1">
      <alignment horizontal="left" indent="1"/>
      <protection/>
    </xf>
    <xf numFmtId="0" fontId="52" fillId="0" borderId="0" xfId="61" applyFont="1" applyFill="1" applyAlignment="1">
      <alignment horizontal="center" wrapText="1"/>
      <protection/>
    </xf>
    <xf numFmtId="0" fontId="52" fillId="0" borderId="0" xfId="61" applyFont="1" applyFill="1" applyAlignment="1">
      <alignment horizontal="center"/>
      <protection/>
    </xf>
    <xf numFmtId="0" fontId="5" fillId="0" borderId="0" xfId="0" applyFont="1" applyFill="1" applyAlignment="1" applyProtection="1">
      <alignment horizontal="center" vertical="top" wrapText="1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minta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10"/>
      </font>
    </dxf>
    <dxf>
      <font>
        <color indexed="13"/>
      </font>
    </dxf>
    <dxf>
      <font>
        <color indexed="10"/>
      </font>
    </dxf>
    <dxf>
      <font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70.625" style="0" customWidth="1"/>
  </cols>
  <sheetData>
    <row r="1" ht="18.75">
      <c r="A1" s="731" t="s">
        <v>245</v>
      </c>
    </row>
    <row r="3" ht="15.75">
      <c r="A3" s="735" t="s">
        <v>647</v>
      </c>
    </row>
    <row r="4" ht="12.75">
      <c r="A4" s="723"/>
    </row>
    <row r="5" spans="1:2" ht="12.75">
      <c r="A5" s="914" t="s">
        <v>117</v>
      </c>
      <c r="B5" s="914" t="s">
        <v>118</v>
      </c>
    </row>
    <row r="6" spans="1:2" ht="12.75">
      <c r="A6" s="914" t="s">
        <v>237</v>
      </c>
      <c r="B6" s="914" t="s">
        <v>119</v>
      </c>
    </row>
    <row r="7" spans="1:2" ht="12.75">
      <c r="A7" s="914" t="s">
        <v>238</v>
      </c>
      <c r="B7" s="914" t="s">
        <v>120</v>
      </c>
    </row>
    <row r="8" ht="12.75">
      <c r="A8" s="753"/>
    </row>
    <row r="9" ht="15.75">
      <c r="A9" s="735" t="s">
        <v>648</v>
      </c>
    </row>
    <row r="10" ht="12.75">
      <c r="A10" s="753"/>
    </row>
    <row r="11" spans="1:2" ht="12.75">
      <c r="A11" s="914" t="s">
        <v>121</v>
      </c>
      <c r="B11" s="914" t="s">
        <v>122</v>
      </c>
    </row>
    <row r="12" spans="1:2" ht="12.75">
      <c r="A12" s="914" t="s">
        <v>239</v>
      </c>
      <c r="B12" s="914" t="s">
        <v>123</v>
      </c>
    </row>
    <row r="13" spans="1:2" ht="12.75">
      <c r="A13" s="914" t="s">
        <v>240</v>
      </c>
      <c r="B13" s="914" t="s">
        <v>124</v>
      </c>
    </row>
    <row r="14" ht="12.75">
      <c r="A14" s="753"/>
    </row>
    <row r="15" ht="14.25">
      <c r="A15" s="918" t="s">
        <v>649</v>
      </c>
    </row>
    <row r="16" ht="12.75">
      <c r="A16" s="753"/>
    </row>
    <row r="17" spans="1:2" ht="12.75">
      <c r="A17" s="753" t="s">
        <v>125</v>
      </c>
      <c r="B17" t="s">
        <v>122</v>
      </c>
    </row>
    <row r="18" spans="1:2" ht="12.75">
      <c r="A18" s="753" t="s">
        <v>1158</v>
      </c>
      <c r="B18" t="s">
        <v>123</v>
      </c>
    </row>
    <row r="19" spans="1:2" ht="12.75">
      <c r="A19" s="753" t="s">
        <v>1159</v>
      </c>
      <c r="B19" t="s">
        <v>124</v>
      </c>
    </row>
    <row r="20" ht="12.75">
      <c r="A20" s="753"/>
    </row>
    <row r="21" ht="15.75">
      <c r="A21" s="735" t="s">
        <v>650</v>
      </c>
    </row>
    <row r="22" ht="12.75">
      <c r="A22" s="723"/>
    </row>
    <row r="23" spans="1:2" ht="12.75">
      <c r="A23" s="914" t="s">
        <v>126</v>
      </c>
      <c r="B23" s="914" t="s">
        <v>127</v>
      </c>
    </row>
    <row r="24" spans="1:2" ht="12.75">
      <c r="A24" s="914" t="s">
        <v>241</v>
      </c>
      <c r="B24" s="914" t="s">
        <v>128</v>
      </c>
    </row>
    <row r="25" spans="1:2" ht="12.75">
      <c r="A25" s="914" t="s">
        <v>242</v>
      </c>
      <c r="B25" s="914" t="s">
        <v>129</v>
      </c>
    </row>
    <row r="26" ht="12.75">
      <c r="A26" s="753"/>
    </row>
    <row r="27" ht="15.75">
      <c r="A27" s="735" t="s">
        <v>651</v>
      </c>
    </row>
    <row r="28" ht="12.75">
      <c r="A28" s="753"/>
    </row>
    <row r="29" spans="1:2" ht="12.75">
      <c r="A29" s="914" t="s">
        <v>130</v>
      </c>
      <c r="B29" s="914" t="s">
        <v>131</v>
      </c>
    </row>
    <row r="30" spans="1:2" ht="12.75">
      <c r="A30" s="914" t="s">
        <v>243</v>
      </c>
      <c r="B30" s="914" t="s">
        <v>132</v>
      </c>
    </row>
    <row r="31" spans="1:2" ht="12.75">
      <c r="A31" s="914" t="s">
        <v>244</v>
      </c>
      <c r="B31" s="914" t="s">
        <v>133</v>
      </c>
    </row>
    <row r="32" ht="12.75">
      <c r="A32" s="753"/>
    </row>
    <row r="33" ht="15.75">
      <c r="A33" s="919" t="s">
        <v>652</v>
      </c>
    </row>
    <row r="34" ht="12.75">
      <c r="A34" s="753"/>
    </row>
    <row r="35" spans="1:2" ht="12.75">
      <c r="A35" s="914" t="s">
        <v>134</v>
      </c>
      <c r="B35" s="914" t="s">
        <v>135</v>
      </c>
    </row>
    <row r="36" spans="1:2" ht="12.75">
      <c r="A36" s="914" t="s">
        <v>1160</v>
      </c>
      <c r="B36" s="914" t="s">
        <v>136</v>
      </c>
    </row>
    <row r="37" spans="1:2" ht="12.75">
      <c r="A37" s="914" t="s">
        <v>1161</v>
      </c>
      <c r="B37" s="914" t="s">
        <v>137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1">
      <selection activeCell="A23" sqref="A23"/>
    </sheetView>
  </sheetViews>
  <sheetFormatPr defaultColWidth="9.00390625" defaultRowHeight="12.75"/>
  <cols>
    <col min="1" max="1" width="49.50390625" style="5" customWidth="1"/>
    <col min="2" max="3" width="13.875" style="5" customWidth="1"/>
    <col min="4" max="4" width="13.875" style="6" customWidth="1"/>
    <col min="5" max="5" width="20.00390625" style="6" customWidth="1"/>
    <col min="6" max="6" width="19.00390625" style="6" customWidth="1"/>
    <col min="7" max="16384" width="9.375" style="6" customWidth="1"/>
  </cols>
  <sheetData>
    <row r="1" spans="1:4" s="257" customFormat="1" ht="24" customHeight="1" thickBot="1">
      <c r="A1" s="295"/>
      <c r="B1" s="295"/>
      <c r="C1" s="1122" t="s">
        <v>365</v>
      </c>
      <c r="D1" s="1122"/>
    </row>
    <row r="2" spans="1:4" s="298" customFormat="1" ht="27.75" customHeight="1" thickBot="1">
      <c r="A2" s="296" t="s">
        <v>376</v>
      </c>
      <c r="B2" s="297" t="s">
        <v>377</v>
      </c>
      <c r="C2" s="297" t="s">
        <v>532</v>
      </c>
      <c r="D2" s="297" t="s">
        <v>533</v>
      </c>
    </row>
    <row r="3" spans="1:4" ht="15.75" customHeight="1">
      <c r="A3" s="690" t="s">
        <v>814</v>
      </c>
      <c r="B3" s="1012">
        <v>5677</v>
      </c>
      <c r="C3" s="1012">
        <v>5681</v>
      </c>
      <c r="D3" s="641">
        <v>5433</v>
      </c>
    </row>
    <row r="4" spans="1:4" ht="15.75" customHeight="1">
      <c r="A4" s="299" t="s">
        <v>754</v>
      </c>
      <c r="B4" s="1013">
        <v>3060</v>
      </c>
      <c r="C4" s="1013">
        <v>12838</v>
      </c>
      <c r="D4" s="642">
        <v>11818</v>
      </c>
    </row>
    <row r="5" spans="1:4" ht="15.75" customHeight="1">
      <c r="A5" s="299" t="s">
        <v>378</v>
      </c>
      <c r="B5" s="1013">
        <v>9</v>
      </c>
      <c r="C5" s="1013">
        <v>9</v>
      </c>
      <c r="D5" s="642"/>
    </row>
    <row r="6" spans="1:4" ht="15.75" customHeight="1">
      <c r="A6" s="299" t="s">
        <v>379</v>
      </c>
      <c r="B6" s="1013"/>
      <c r="C6" s="1013"/>
      <c r="D6" s="642"/>
    </row>
    <row r="7" spans="1:4" ht="15.75" customHeight="1">
      <c r="A7" s="299" t="s">
        <v>380</v>
      </c>
      <c r="B7" s="1013">
        <v>700</v>
      </c>
      <c r="C7" s="1013">
        <v>700</v>
      </c>
      <c r="D7" s="642">
        <v>706</v>
      </c>
    </row>
    <row r="8" spans="1:4" ht="15.75" customHeight="1">
      <c r="A8" s="299" t="s">
        <v>381</v>
      </c>
      <c r="B8" s="1013">
        <v>2430</v>
      </c>
      <c r="C8" s="1013">
        <v>2430</v>
      </c>
      <c r="D8" s="642">
        <v>2276</v>
      </c>
    </row>
    <row r="9" spans="1:4" ht="15.75" customHeight="1">
      <c r="A9" s="299" t="s">
        <v>382</v>
      </c>
      <c r="B9" s="1013"/>
      <c r="C9" s="1013"/>
      <c r="D9" s="642"/>
    </row>
    <row r="10" spans="1:4" ht="15.75" customHeight="1">
      <c r="A10" s="299" t="s">
        <v>755</v>
      </c>
      <c r="B10" s="1013">
        <v>313</v>
      </c>
      <c r="C10" s="1013">
        <v>313</v>
      </c>
      <c r="D10" s="642">
        <v>191</v>
      </c>
    </row>
    <row r="11" spans="1:4" ht="15.75" customHeight="1">
      <c r="A11" s="299" t="s">
        <v>756</v>
      </c>
      <c r="B11" s="1013">
        <v>594</v>
      </c>
      <c r="C11" s="1013">
        <v>911</v>
      </c>
      <c r="D11" s="642">
        <v>909</v>
      </c>
    </row>
    <row r="12" spans="1:4" ht="15.75" customHeight="1">
      <c r="A12" s="299" t="s">
        <v>383</v>
      </c>
      <c r="B12" s="1013">
        <v>684</v>
      </c>
      <c r="C12" s="1013">
        <v>759</v>
      </c>
      <c r="D12" s="642">
        <v>769</v>
      </c>
    </row>
    <row r="13" spans="1:4" ht="15.75" customHeight="1">
      <c r="A13" s="299" t="s">
        <v>384</v>
      </c>
      <c r="B13" s="1013">
        <v>200</v>
      </c>
      <c r="C13" s="1013">
        <v>200</v>
      </c>
      <c r="D13" s="642">
        <v>65</v>
      </c>
    </row>
    <row r="14" spans="1:4" ht="15.75" customHeight="1">
      <c r="A14" s="299" t="s">
        <v>757</v>
      </c>
      <c r="B14" s="1013">
        <v>2250</v>
      </c>
      <c r="C14" s="1013">
        <v>2250</v>
      </c>
      <c r="D14" s="642">
        <v>1657</v>
      </c>
    </row>
    <row r="15" spans="1:4" ht="15.75" customHeight="1">
      <c r="A15" s="299" t="s">
        <v>450</v>
      </c>
      <c r="B15" s="1013"/>
      <c r="C15" s="1013">
        <v>184</v>
      </c>
      <c r="D15" s="642">
        <v>145</v>
      </c>
    </row>
    <row r="16" spans="1:4" ht="15.75" customHeight="1">
      <c r="A16" s="299" t="s">
        <v>451</v>
      </c>
      <c r="B16" s="1013">
        <v>330</v>
      </c>
      <c r="C16" s="1013">
        <v>330</v>
      </c>
      <c r="D16" s="642"/>
    </row>
    <row r="17" spans="1:4" ht="15.75" customHeight="1">
      <c r="A17" s="299" t="s">
        <v>452</v>
      </c>
      <c r="B17" s="1013">
        <v>300</v>
      </c>
      <c r="C17" s="1013">
        <v>769</v>
      </c>
      <c r="D17" s="642">
        <v>810</v>
      </c>
    </row>
    <row r="18" spans="1:4" ht="15.75" customHeight="1">
      <c r="A18" s="299" t="s">
        <v>453</v>
      </c>
      <c r="B18" s="1013">
        <v>50</v>
      </c>
      <c r="C18" s="1013">
        <v>50</v>
      </c>
      <c r="D18" s="642"/>
    </row>
    <row r="19" spans="1:4" ht="15.75" customHeight="1">
      <c r="A19" s="299" t="s">
        <v>758</v>
      </c>
      <c r="B19" s="1013">
        <v>74</v>
      </c>
      <c r="C19" s="1013">
        <v>74</v>
      </c>
      <c r="D19" s="642">
        <v>23</v>
      </c>
    </row>
    <row r="20" spans="1:4" ht="15.75" customHeight="1">
      <c r="A20" s="299" t="s">
        <v>759</v>
      </c>
      <c r="B20" s="1013"/>
      <c r="C20" s="1013"/>
      <c r="D20" s="642">
        <v>53</v>
      </c>
    </row>
    <row r="21" spans="1:4" ht="15.75" customHeight="1">
      <c r="A21" s="299" t="s">
        <v>760</v>
      </c>
      <c r="B21" s="1013"/>
      <c r="C21" s="1013">
        <v>39</v>
      </c>
      <c r="D21" s="642">
        <v>39</v>
      </c>
    </row>
    <row r="22" spans="1:4" ht="15.75" customHeight="1">
      <c r="A22" s="299" t="s">
        <v>733</v>
      </c>
      <c r="B22" s="1013">
        <v>2881</v>
      </c>
      <c r="C22" s="1013">
        <v>3023</v>
      </c>
      <c r="D22" s="642">
        <v>2770</v>
      </c>
    </row>
    <row r="23" spans="1:4" ht="15.75" customHeight="1">
      <c r="A23" s="299" t="s">
        <v>454</v>
      </c>
      <c r="B23" s="1013">
        <v>50</v>
      </c>
      <c r="C23" s="1013">
        <v>36</v>
      </c>
      <c r="D23" s="642">
        <v>33</v>
      </c>
    </row>
    <row r="24" spans="1:4" ht="15.75" customHeight="1">
      <c r="A24" s="299" t="s">
        <v>761</v>
      </c>
      <c r="B24" s="1013">
        <v>611</v>
      </c>
      <c r="C24" s="1013">
        <v>611</v>
      </c>
      <c r="D24" s="642">
        <v>606</v>
      </c>
    </row>
    <row r="25" spans="1:4" ht="15.75" customHeight="1">
      <c r="A25" s="1014" t="s">
        <v>762</v>
      </c>
      <c r="B25" s="1013">
        <v>15</v>
      </c>
      <c r="C25" s="1013">
        <v>70</v>
      </c>
      <c r="D25" s="642">
        <v>70</v>
      </c>
    </row>
    <row r="26" spans="1:4" ht="15.75" customHeight="1">
      <c r="A26" s="300" t="s">
        <v>763</v>
      </c>
      <c r="B26" s="1013">
        <v>5429</v>
      </c>
      <c r="C26" s="1013">
        <v>5612</v>
      </c>
      <c r="D26" s="642">
        <v>5025</v>
      </c>
    </row>
    <row r="27" spans="1:4" ht="15.75" customHeight="1">
      <c r="A27" s="300" t="s">
        <v>764</v>
      </c>
      <c r="B27" s="1013">
        <v>761</v>
      </c>
      <c r="C27" s="1013">
        <v>787</v>
      </c>
      <c r="D27" s="642">
        <v>762</v>
      </c>
    </row>
    <row r="28" spans="1:4" ht="15.75" customHeight="1">
      <c r="A28" s="300" t="s">
        <v>765</v>
      </c>
      <c r="B28" s="1013">
        <v>745</v>
      </c>
      <c r="C28" s="1013">
        <v>860</v>
      </c>
      <c r="D28" s="642">
        <v>950</v>
      </c>
    </row>
    <row r="29" spans="1:4" ht="15.75" customHeight="1">
      <c r="A29" s="300" t="s">
        <v>766</v>
      </c>
      <c r="B29" s="1013">
        <v>100</v>
      </c>
      <c r="C29" s="1013">
        <v>114</v>
      </c>
      <c r="D29" s="642">
        <v>114</v>
      </c>
    </row>
    <row r="30" spans="1:4" ht="15.75" customHeight="1">
      <c r="A30" s="1015" t="s">
        <v>767</v>
      </c>
      <c r="B30" s="1013">
        <v>238</v>
      </c>
      <c r="C30" s="1013">
        <v>247</v>
      </c>
      <c r="D30" s="642">
        <v>134</v>
      </c>
    </row>
    <row r="31" spans="1:4" ht="15.75" customHeight="1">
      <c r="A31" s="300" t="s">
        <v>768</v>
      </c>
      <c r="B31" s="1013"/>
      <c r="C31" s="1013">
        <v>108</v>
      </c>
      <c r="D31" s="642"/>
    </row>
    <row r="32" spans="1:4" ht="15.75" customHeight="1">
      <c r="A32" s="300" t="s">
        <v>359</v>
      </c>
      <c r="B32" s="1013"/>
      <c r="C32" s="1013"/>
      <c r="D32" s="642"/>
    </row>
    <row r="33" spans="1:4" ht="15.75" customHeight="1" thickBot="1">
      <c r="A33" s="1016" t="s">
        <v>360</v>
      </c>
      <c r="B33" s="1017">
        <v>6310</v>
      </c>
      <c r="C33" s="1017">
        <v>4855</v>
      </c>
      <c r="D33" s="643"/>
    </row>
    <row r="34" spans="1:4" ht="18" customHeight="1" thickBot="1">
      <c r="A34" s="111" t="s">
        <v>371</v>
      </c>
      <c r="B34" s="301">
        <f>SUM(B3:B33)</f>
        <v>33811</v>
      </c>
      <c r="C34" s="301">
        <f>SUM(C3:C33)</f>
        <v>43860</v>
      </c>
      <c r="D34" s="302">
        <f>SUM(D3:D33)</f>
        <v>35358</v>
      </c>
    </row>
  </sheetData>
  <sheetProtection sheet="1" objects="1" scenarios="1"/>
  <mergeCells count="1">
    <mergeCell ref="C1:D1"/>
  </mergeCells>
  <conditionalFormatting sqref="B34:D34">
    <cfRule type="cellIs" priority="1" dxfId="4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Önkormányzat&amp;12 kiadási előirányzatainak és teljesítési adatainak
 alakulása feladatonként&amp;14
&amp;R&amp;"Times New Roman CE,Félkövér dőlt"&amp;11 6. melléklet a 7/2012. (V.10.)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F12" sqref="F12"/>
    </sheetView>
  </sheetViews>
  <sheetFormatPr defaultColWidth="9.00390625" defaultRowHeight="12.75"/>
  <cols>
    <col min="1" max="1" width="6.875" style="258" customWidth="1"/>
    <col min="2" max="2" width="36.00390625" style="257" customWidth="1"/>
    <col min="3" max="3" width="17.00390625" style="257" customWidth="1"/>
    <col min="4" max="9" width="12.875" style="257" customWidth="1"/>
    <col min="10" max="10" width="13.875" style="257" customWidth="1"/>
    <col min="11" max="16384" width="9.375" style="257" customWidth="1"/>
  </cols>
  <sheetData>
    <row r="1" ht="14.25" thickBot="1">
      <c r="J1" s="259" t="s">
        <v>365</v>
      </c>
    </row>
    <row r="2" spans="1:10" s="306" customFormat="1" ht="26.25" customHeight="1">
      <c r="A2" s="1127" t="s">
        <v>385</v>
      </c>
      <c r="B2" s="1125" t="s">
        <v>621</v>
      </c>
      <c r="C2" s="1125" t="s">
        <v>622</v>
      </c>
      <c r="D2" s="1125" t="s">
        <v>271</v>
      </c>
      <c r="E2" s="1125" t="s">
        <v>698</v>
      </c>
      <c r="F2" s="303" t="s">
        <v>623</v>
      </c>
      <c r="G2" s="304"/>
      <c r="H2" s="304"/>
      <c r="I2" s="305"/>
      <c r="J2" s="1123" t="s">
        <v>272</v>
      </c>
    </row>
    <row r="3" spans="1:10" s="310" customFormat="1" ht="32.25" customHeight="1" thickBot="1">
      <c r="A3" s="1128"/>
      <c r="B3" s="1129"/>
      <c r="C3" s="1129"/>
      <c r="D3" s="1126"/>
      <c r="E3" s="1126"/>
      <c r="F3" s="307" t="s">
        <v>1071</v>
      </c>
      <c r="G3" s="308" t="s">
        <v>67</v>
      </c>
      <c r="H3" s="308" t="s">
        <v>658</v>
      </c>
      <c r="I3" s="309" t="s">
        <v>659</v>
      </c>
      <c r="J3" s="1124"/>
    </row>
    <row r="4" spans="1:10" s="315" customFormat="1" ht="13.5" customHeight="1" thickBot="1">
      <c r="A4" s="311">
        <v>1</v>
      </c>
      <c r="B4" s="312">
        <v>2</v>
      </c>
      <c r="C4" s="313">
        <v>3</v>
      </c>
      <c r="D4" s="313">
        <v>4</v>
      </c>
      <c r="E4" s="313">
        <v>5</v>
      </c>
      <c r="F4" s="313">
        <v>6</v>
      </c>
      <c r="G4" s="313">
        <v>7</v>
      </c>
      <c r="H4" s="313">
        <v>8</v>
      </c>
      <c r="I4" s="313">
        <v>9</v>
      </c>
      <c r="J4" s="314" t="s">
        <v>273</v>
      </c>
    </row>
    <row r="5" spans="1:10" ht="33.75" customHeight="1">
      <c r="A5" s="316" t="s">
        <v>292</v>
      </c>
      <c r="B5" s="644" t="s">
        <v>624</v>
      </c>
      <c r="C5" s="656"/>
      <c r="D5" s="645">
        <f aca="true" t="shared" si="0" ref="D5:I5">SUM(D6:D7)</f>
        <v>0</v>
      </c>
      <c r="E5" s="645">
        <f t="shared" si="0"/>
        <v>0</v>
      </c>
      <c r="F5" s="645">
        <f t="shared" si="0"/>
        <v>0</v>
      </c>
      <c r="G5" s="645">
        <f t="shared" si="0"/>
        <v>0</v>
      </c>
      <c r="H5" s="645">
        <f t="shared" si="0"/>
        <v>0</v>
      </c>
      <c r="I5" s="646">
        <f t="shared" si="0"/>
        <v>0</v>
      </c>
      <c r="J5" s="647">
        <f aca="true" t="shared" si="1" ref="J5:J17">SUM(F5:I5)</f>
        <v>0</v>
      </c>
    </row>
    <row r="6" spans="1:10" ht="21" customHeight="1">
      <c r="A6" s="317" t="s">
        <v>293</v>
      </c>
      <c r="B6" s="318" t="s">
        <v>386</v>
      </c>
      <c r="C6" s="657"/>
      <c r="D6" s="268"/>
      <c r="E6" s="268"/>
      <c r="F6" s="268"/>
      <c r="G6" s="268"/>
      <c r="H6" s="268"/>
      <c r="I6" s="269"/>
      <c r="J6" s="319">
        <f t="shared" si="1"/>
        <v>0</v>
      </c>
    </row>
    <row r="7" spans="1:10" ht="21" customHeight="1">
      <c r="A7" s="317" t="s">
        <v>294</v>
      </c>
      <c r="B7" s="318" t="s">
        <v>386</v>
      </c>
      <c r="C7" s="657"/>
      <c r="D7" s="268"/>
      <c r="E7" s="268"/>
      <c r="F7" s="268"/>
      <c r="G7" s="268"/>
      <c r="H7" s="268"/>
      <c r="I7" s="269"/>
      <c r="J7" s="319">
        <f t="shared" si="1"/>
        <v>0</v>
      </c>
    </row>
    <row r="8" spans="1:10" ht="36" customHeight="1">
      <c r="A8" s="317" t="s">
        <v>295</v>
      </c>
      <c r="B8" s="648" t="s">
        <v>625</v>
      </c>
      <c r="C8" s="658"/>
      <c r="D8" s="649">
        <f aca="true" t="shared" si="2" ref="D8:I8">SUM(D9:D10)</f>
        <v>10813</v>
      </c>
      <c r="E8" s="649">
        <f t="shared" si="2"/>
        <v>9733</v>
      </c>
      <c r="F8" s="649">
        <f t="shared" si="2"/>
        <v>479</v>
      </c>
      <c r="G8" s="649">
        <f t="shared" si="2"/>
        <v>601</v>
      </c>
      <c r="H8" s="649">
        <f t="shared" si="2"/>
        <v>0</v>
      </c>
      <c r="I8" s="650">
        <f t="shared" si="2"/>
        <v>0</v>
      </c>
      <c r="J8" s="651">
        <f t="shared" si="1"/>
        <v>1080</v>
      </c>
    </row>
    <row r="9" spans="1:10" ht="21" customHeight="1">
      <c r="A9" s="317" t="s">
        <v>296</v>
      </c>
      <c r="B9" s="338" t="s">
        <v>769</v>
      </c>
      <c r="C9" s="657">
        <v>2009</v>
      </c>
      <c r="D9" s="268">
        <v>10813</v>
      </c>
      <c r="E9" s="268">
        <v>9733</v>
      </c>
      <c r="F9" s="268">
        <v>479</v>
      </c>
      <c r="G9" s="268">
        <v>601</v>
      </c>
      <c r="H9" s="268"/>
      <c r="I9" s="269"/>
      <c r="J9" s="319">
        <f t="shared" si="1"/>
        <v>1080</v>
      </c>
    </row>
    <row r="10" spans="1:10" ht="18" customHeight="1">
      <c r="A10" s="317" t="s">
        <v>297</v>
      </c>
      <c r="B10" s="318"/>
      <c r="C10" s="657"/>
      <c r="D10" s="268"/>
      <c r="E10" s="268"/>
      <c r="F10" s="268"/>
      <c r="G10" s="268"/>
      <c r="H10" s="268"/>
      <c r="I10" s="269"/>
      <c r="J10" s="319">
        <f t="shared" si="1"/>
        <v>0</v>
      </c>
    </row>
    <row r="11" spans="1:10" ht="21" customHeight="1">
      <c r="A11" s="317" t="s">
        <v>298</v>
      </c>
      <c r="B11" s="320" t="s">
        <v>837</v>
      </c>
      <c r="C11" s="658"/>
      <c r="D11" s="649">
        <f aca="true" t="shared" si="3" ref="D11:I11">SUM(D12:D12)</f>
        <v>10468</v>
      </c>
      <c r="E11" s="649">
        <f t="shared" si="3"/>
        <v>9028</v>
      </c>
      <c r="F11" s="649">
        <f t="shared" si="3"/>
        <v>1440</v>
      </c>
      <c r="G11" s="649">
        <f t="shared" si="3"/>
        <v>0</v>
      </c>
      <c r="H11" s="649">
        <f t="shared" si="3"/>
        <v>0</v>
      </c>
      <c r="I11" s="650">
        <f t="shared" si="3"/>
        <v>0</v>
      </c>
      <c r="J11" s="651">
        <f t="shared" si="1"/>
        <v>1440</v>
      </c>
    </row>
    <row r="12" spans="1:10" ht="21" customHeight="1">
      <c r="A12" s="317" t="s">
        <v>299</v>
      </c>
      <c r="B12" s="338" t="s">
        <v>770</v>
      </c>
      <c r="C12" s="657">
        <v>2004</v>
      </c>
      <c r="D12" s="268">
        <v>10468</v>
      </c>
      <c r="E12" s="268">
        <v>9028</v>
      </c>
      <c r="F12" s="268">
        <v>1440</v>
      </c>
      <c r="G12" s="268"/>
      <c r="H12" s="268"/>
      <c r="I12" s="269"/>
      <c r="J12" s="319">
        <f t="shared" si="1"/>
        <v>1440</v>
      </c>
    </row>
    <row r="13" spans="1:10" ht="21" customHeight="1">
      <c r="A13" s="317" t="s">
        <v>300</v>
      </c>
      <c r="B13" s="320" t="s">
        <v>838</v>
      </c>
      <c r="C13" s="658"/>
      <c r="D13" s="649">
        <f aca="true" t="shared" si="4" ref="D13:I13">SUM(D14:D14)</f>
        <v>0</v>
      </c>
      <c r="E13" s="649">
        <f t="shared" si="4"/>
        <v>0</v>
      </c>
      <c r="F13" s="649">
        <f t="shared" si="4"/>
        <v>0</v>
      </c>
      <c r="G13" s="649">
        <f t="shared" si="4"/>
        <v>0</v>
      </c>
      <c r="H13" s="649">
        <f t="shared" si="4"/>
        <v>0</v>
      </c>
      <c r="I13" s="650">
        <f t="shared" si="4"/>
        <v>0</v>
      </c>
      <c r="J13" s="651">
        <f t="shared" si="1"/>
        <v>0</v>
      </c>
    </row>
    <row r="14" spans="1:10" ht="21" customHeight="1">
      <c r="A14" s="317" t="s">
        <v>301</v>
      </c>
      <c r="B14" s="318" t="s">
        <v>386</v>
      </c>
      <c r="C14" s="657"/>
      <c r="D14" s="268"/>
      <c r="E14" s="268"/>
      <c r="F14" s="268"/>
      <c r="G14" s="268"/>
      <c r="H14" s="268"/>
      <c r="I14" s="269"/>
      <c r="J14" s="319">
        <f t="shared" si="1"/>
        <v>0</v>
      </c>
    </row>
    <row r="15" spans="1:10" ht="21" customHeight="1">
      <c r="A15" s="321" t="s">
        <v>302</v>
      </c>
      <c r="B15" s="322" t="s">
        <v>282</v>
      </c>
      <c r="C15" s="659"/>
      <c r="D15" s="323">
        <f aca="true" t="shared" si="5" ref="D15:I15">SUM(D16:D17)</f>
        <v>3771</v>
      </c>
      <c r="E15" s="323">
        <f t="shared" si="5"/>
        <v>3434</v>
      </c>
      <c r="F15" s="323">
        <f t="shared" si="5"/>
        <v>337</v>
      </c>
      <c r="G15" s="323">
        <f t="shared" si="5"/>
        <v>0</v>
      </c>
      <c r="H15" s="323">
        <f t="shared" si="5"/>
        <v>0</v>
      </c>
      <c r="I15" s="324">
        <f t="shared" si="5"/>
        <v>0</v>
      </c>
      <c r="J15" s="651">
        <f t="shared" si="1"/>
        <v>337</v>
      </c>
    </row>
    <row r="16" spans="1:10" ht="21" customHeight="1">
      <c r="A16" s="321" t="s">
        <v>303</v>
      </c>
      <c r="B16" s="338" t="s">
        <v>771</v>
      </c>
      <c r="C16" s="657">
        <v>2004</v>
      </c>
      <c r="D16" s="268">
        <v>3771</v>
      </c>
      <c r="E16" s="268">
        <v>3434</v>
      </c>
      <c r="F16" s="268">
        <v>337</v>
      </c>
      <c r="G16" s="268"/>
      <c r="H16" s="268"/>
      <c r="I16" s="269"/>
      <c r="J16" s="319">
        <f t="shared" si="1"/>
        <v>337</v>
      </c>
    </row>
    <row r="17" spans="1:10" ht="21" customHeight="1" thickBot="1">
      <c r="A17" s="321" t="s">
        <v>304</v>
      </c>
      <c r="B17" s="318" t="s">
        <v>386</v>
      </c>
      <c r="C17" s="660"/>
      <c r="D17" s="325"/>
      <c r="E17" s="325"/>
      <c r="F17" s="325"/>
      <c r="G17" s="325"/>
      <c r="H17" s="325"/>
      <c r="I17" s="326"/>
      <c r="J17" s="319">
        <f t="shared" si="1"/>
        <v>0</v>
      </c>
    </row>
    <row r="18" spans="1:10" ht="21" customHeight="1" thickBot="1">
      <c r="A18" s="327" t="s">
        <v>305</v>
      </c>
      <c r="B18" s="328" t="s">
        <v>913</v>
      </c>
      <c r="C18" s="655"/>
      <c r="D18" s="652">
        <f aca="true" t="shared" si="6" ref="D18:J18">D5+D8+D11+D13+D15</f>
        <v>25052</v>
      </c>
      <c r="E18" s="652">
        <f t="shared" si="6"/>
        <v>22195</v>
      </c>
      <c r="F18" s="652">
        <f t="shared" si="6"/>
        <v>2256</v>
      </c>
      <c r="G18" s="652">
        <f t="shared" si="6"/>
        <v>601</v>
      </c>
      <c r="H18" s="652">
        <f t="shared" si="6"/>
        <v>0</v>
      </c>
      <c r="I18" s="653">
        <f t="shared" si="6"/>
        <v>0</v>
      </c>
      <c r="J18" s="654">
        <f t="shared" si="6"/>
        <v>2857</v>
      </c>
    </row>
  </sheetData>
  <sheetProtection sheet="1"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7. melléklet a 7/2012. (V.10.)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24" sqref="I24"/>
    </sheetView>
  </sheetViews>
  <sheetFormatPr defaultColWidth="9.00390625" defaultRowHeight="12.75"/>
  <cols>
    <col min="1" max="1" width="6.875" style="258" customWidth="1"/>
    <col min="2" max="2" width="50.375" style="257" customWidth="1"/>
    <col min="3" max="5" width="12.875" style="257" customWidth="1"/>
    <col min="6" max="6" width="13.875" style="257" customWidth="1"/>
    <col min="7" max="7" width="15.50390625" style="257" customWidth="1"/>
    <col min="8" max="8" width="16.875" style="257" customWidth="1"/>
    <col min="9" max="16384" width="9.375" style="257" customWidth="1"/>
  </cols>
  <sheetData>
    <row r="1" spans="1:8" s="330" customFormat="1" ht="15.75" thickBot="1">
      <c r="A1" s="329"/>
      <c r="H1" s="259" t="s">
        <v>365</v>
      </c>
    </row>
    <row r="2" spans="1:8" s="306" customFormat="1" ht="26.25" customHeight="1">
      <c r="A2" s="1123" t="s">
        <v>385</v>
      </c>
      <c r="B2" s="1136" t="s">
        <v>388</v>
      </c>
      <c r="C2" s="1123" t="s">
        <v>403</v>
      </c>
      <c r="D2" s="1123" t="s">
        <v>404</v>
      </c>
      <c r="E2" s="1132" t="s">
        <v>660</v>
      </c>
      <c r="F2" s="1130" t="s">
        <v>925</v>
      </c>
      <c r="G2" s="1131"/>
      <c r="H2" s="1134" t="s">
        <v>661</v>
      </c>
    </row>
    <row r="3" spans="1:8" s="310" customFormat="1" ht="40.5" customHeight="1" thickBot="1">
      <c r="A3" s="1124"/>
      <c r="B3" s="1137"/>
      <c r="C3" s="1137"/>
      <c r="D3" s="1124"/>
      <c r="E3" s="1133"/>
      <c r="F3" s="308" t="s">
        <v>1071</v>
      </c>
      <c r="G3" s="331" t="s">
        <v>67</v>
      </c>
      <c r="H3" s="1135"/>
    </row>
    <row r="4" spans="1:8" s="335" customFormat="1" ht="12.75" customHeight="1" thickBot="1">
      <c r="A4" s="332">
        <v>1</v>
      </c>
      <c r="B4" s="333">
        <v>2</v>
      </c>
      <c r="C4" s="333">
        <v>3</v>
      </c>
      <c r="D4" s="334">
        <v>4</v>
      </c>
      <c r="E4" s="332">
        <v>5</v>
      </c>
      <c r="F4" s="334">
        <v>6</v>
      </c>
      <c r="G4" s="334">
        <v>7</v>
      </c>
      <c r="H4" s="265">
        <v>8</v>
      </c>
    </row>
    <row r="5" spans="1:8" ht="19.5" customHeight="1" thickBot="1">
      <c r="A5" s="327" t="s">
        <v>292</v>
      </c>
      <c r="B5" s="336" t="s">
        <v>389</v>
      </c>
      <c r="C5" s="661"/>
      <c r="D5" s="663"/>
      <c r="E5" s="337">
        <f>SUM(E6:E9)</f>
        <v>0</v>
      </c>
      <c r="F5" s="276">
        <f>SUM(F6:F9)</f>
        <v>0</v>
      </c>
      <c r="G5" s="276">
        <f>SUM(G6:G9)</f>
        <v>0</v>
      </c>
      <c r="H5" s="277">
        <f>SUM(H6:H9)</f>
        <v>0</v>
      </c>
    </row>
    <row r="6" spans="1:8" ht="19.5" customHeight="1">
      <c r="A6" s="317" t="s">
        <v>293</v>
      </c>
      <c r="B6" s="338" t="s">
        <v>386</v>
      </c>
      <c r="C6" s="339"/>
      <c r="D6" s="340"/>
      <c r="E6" s="341"/>
      <c r="F6" s="268"/>
      <c r="G6" s="268"/>
      <c r="H6" s="80"/>
    </row>
    <row r="7" spans="1:8" ht="19.5" customHeight="1">
      <c r="A7" s="317" t="s">
        <v>294</v>
      </c>
      <c r="B7" s="338" t="s">
        <v>386</v>
      </c>
      <c r="C7" s="339"/>
      <c r="D7" s="340"/>
      <c r="E7" s="341"/>
      <c r="F7" s="268"/>
      <c r="G7" s="268"/>
      <c r="H7" s="80"/>
    </row>
    <row r="8" spans="1:8" ht="19.5" customHeight="1">
      <c r="A8" s="317" t="s">
        <v>295</v>
      </c>
      <c r="B8" s="338" t="s">
        <v>386</v>
      </c>
      <c r="C8" s="339"/>
      <c r="D8" s="340"/>
      <c r="E8" s="341"/>
      <c r="F8" s="268"/>
      <c r="G8" s="268"/>
      <c r="H8" s="80"/>
    </row>
    <row r="9" spans="1:8" ht="19.5" customHeight="1" thickBot="1">
      <c r="A9" s="317" t="s">
        <v>296</v>
      </c>
      <c r="B9" s="338" t="s">
        <v>386</v>
      </c>
      <c r="C9" s="339"/>
      <c r="D9" s="340"/>
      <c r="E9" s="341"/>
      <c r="F9" s="268"/>
      <c r="G9" s="268"/>
      <c r="H9" s="80"/>
    </row>
    <row r="10" spans="1:8" ht="19.5" customHeight="1" thickBot="1">
      <c r="A10" s="327" t="s">
        <v>297</v>
      </c>
      <c r="B10" s="336" t="s">
        <v>390</v>
      </c>
      <c r="C10" s="662"/>
      <c r="D10" s="664"/>
      <c r="E10" s="337">
        <f>SUM(E11:E14)</f>
        <v>0</v>
      </c>
      <c r="F10" s="276">
        <f>SUM(F11:F14)</f>
        <v>0</v>
      </c>
      <c r="G10" s="276">
        <f>SUM(G11:G14)</f>
        <v>0</v>
      </c>
      <c r="H10" s="277">
        <f>SUM(H11:H14)</f>
        <v>0</v>
      </c>
    </row>
    <row r="11" spans="1:8" ht="19.5" customHeight="1">
      <c r="A11" s="317" t="s">
        <v>298</v>
      </c>
      <c r="B11" s="338" t="s">
        <v>386</v>
      </c>
      <c r="C11" s="339"/>
      <c r="D11" s="340"/>
      <c r="E11" s="341"/>
      <c r="F11" s="268"/>
      <c r="G11" s="268"/>
      <c r="H11" s="80"/>
    </row>
    <row r="12" spans="1:8" ht="19.5" customHeight="1">
      <c r="A12" s="317" t="s">
        <v>299</v>
      </c>
      <c r="B12" s="338" t="s">
        <v>386</v>
      </c>
      <c r="C12" s="339"/>
      <c r="D12" s="340"/>
      <c r="E12" s="341"/>
      <c r="F12" s="268"/>
      <c r="G12" s="268"/>
      <c r="H12" s="80"/>
    </row>
    <row r="13" spans="1:8" ht="19.5" customHeight="1">
      <c r="A13" s="317" t="s">
        <v>300</v>
      </c>
      <c r="B13" s="338" t="s">
        <v>386</v>
      </c>
      <c r="C13" s="339"/>
      <c r="D13" s="340"/>
      <c r="E13" s="341"/>
      <c r="F13" s="268"/>
      <c r="G13" s="268"/>
      <c r="H13" s="80"/>
    </row>
    <row r="14" spans="1:8" ht="19.5" customHeight="1" thickBot="1">
      <c r="A14" s="317" t="s">
        <v>301</v>
      </c>
      <c r="B14" s="338" t="s">
        <v>386</v>
      </c>
      <c r="C14" s="339"/>
      <c r="D14" s="340"/>
      <c r="E14" s="341"/>
      <c r="F14" s="268"/>
      <c r="G14" s="268"/>
      <c r="H14" s="80"/>
    </row>
    <row r="15" spans="1:8" ht="19.5" customHeight="1" thickBot="1">
      <c r="A15" s="327" t="s">
        <v>302</v>
      </c>
      <c r="B15" s="336" t="s">
        <v>387</v>
      </c>
      <c r="C15" s="661"/>
      <c r="D15" s="663"/>
      <c r="E15" s="337">
        <f>E5+E10</f>
        <v>0</v>
      </c>
      <c r="F15" s="276">
        <f>F5+F10</f>
        <v>0</v>
      </c>
      <c r="G15" s="276">
        <f>G5+G10</f>
        <v>0</v>
      </c>
      <c r="H15" s="277">
        <f>H5+H10</f>
        <v>0</v>
      </c>
    </row>
    <row r="16" ht="19.5" customHeight="1"/>
  </sheetData>
  <sheetProtection sheet="1" objects="1" scenarios="1"/>
  <mergeCells count="7">
    <mergeCell ref="F2:G2"/>
    <mergeCell ref="E2:E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9. melléklet a ......../2012. (........)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F28" sqref="F28"/>
    </sheetView>
  </sheetViews>
  <sheetFormatPr defaultColWidth="9.00390625" defaultRowHeight="12.75"/>
  <cols>
    <col min="1" max="1" width="5.50390625" style="342" customWidth="1"/>
    <col min="2" max="2" width="39.375" style="342" customWidth="1"/>
    <col min="3" max="8" width="13.875" style="342" customWidth="1"/>
    <col min="9" max="9" width="15.125" style="342" customWidth="1"/>
    <col min="10" max="16384" width="9.375" style="342" customWidth="1"/>
  </cols>
  <sheetData>
    <row r="1" spans="1:9" ht="34.5" customHeight="1">
      <c r="A1" s="1146" t="s">
        <v>662</v>
      </c>
      <c r="B1" s="1147"/>
      <c r="C1" s="1147"/>
      <c r="D1" s="1147"/>
      <c r="E1" s="1147"/>
      <c r="F1" s="1147"/>
      <c r="G1" s="1147"/>
      <c r="H1" s="1147"/>
      <c r="I1" s="1147"/>
    </row>
    <row r="2" spans="8:9" ht="14.25" thickBot="1">
      <c r="H2" s="1148" t="s">
        <v>904</v>
      </c>
      <c r="I2" s="1148"/>
    </row>
    <row r="3" spans="1:9" ht="13.5" thickBot="1">
      <c r="A3" s="1155" t="s">
        <v>290</v>
      </c>
      <c r="B3" s="1157" t="s">
        <v>928</v>
      </c>
      <c r="C3" s="1159" t="s">
        <v>1076</v>
      </c>
      <c r="D3" s="1140" t="s">
        <v>1077</v>
      </c>
      <c r="E3" s="1141"/>
      <c r="F3" s="1141"/>
      <c r="G3" s="1141"/>
      <c r="H3" s="1141"/>
      <c r="I3" s="1138" t="s">
        <v>938</v>
      </c>
    </row>
    <row r="4" spans="1:9" s="345" customFormat="1" ht="42" customHeight="1" thickBot="1">
      <c r="A4" s="1156"/>
      <c r="B4" s="1158"/>
      <c r="C4" s="1160"/>
      <c r="D4" s="343" t="s">
        <v>935</v>
      </c>
      <c r="E4" s="343" t="s">
        <v>929</v>
      </c>
      <c r="F4" s="343" t="s">
        <v>930</v>
      </c>
      <c r="G4" s="344" t="s">
        <v>936</v>
      </c>
      <c r="H4" s="344" t="s">
        <v>937</v>
      </c>
      <c r="I4" s="1139"/>
    </row>
    <row r="5" spans="1:9" s="345" customFormat="1" ht="12" customHeight="1" thickBot="1">
      <c r="A5" s="173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 t="s">
        <v>943</v>
      </c>
      <c r="I5" s="175" t="s">
        <v>944</v>
      </c>
    </row>
    <row r="6" spans="1:9" s="345" customFormat="1" ht="18" customHeight="1">
      <c r="A6" s="1152" t="s">
        <v>931</v>
      </c>
      <c r="B6" s="1153"/>
      <c r="C6" s="1153"/>
      <c r="D6" s="1153"/>
      <c r="E6" s="1153"/>
      <c r="F6" s="1153"/>
      <c r="G6" s="1153"/>
      <c r="H6" s="1153"/>
      <c r="I6" s="1154"/>
    </row>
    <row r="7" spans="1:9" ht="15.75" customHeight="1">
      <c r="A7" s="346" t="s">
        <v>292</v>
      </c>
      <c r="B7" s="347" t="s">
        <v>933</v>
      </c>
      <c r="C7" s="348"/>
      <c r="D7" s="349"/>
      <c r="E7" s="349"/>
      <c r="F7" s="349"/>
      <c r="G7" s="350"/>
      <c r="H7" s="667">
        <f aca="true" t="shared" si="0" ref="H7:H13">SUM(D7:G7)</f>
        <v>0</v>
      </c>
      <c r="I7" s="665">
        <f aca="true" t="shared" si="1" ref="I7:I13">C7+H7</f>
        <v>0</v>
      </c>
    </row>
    <row r="8" spans="1:9" ht="22.5">
      <c r="A8" s="346" t="s">
        <v>293</v>
      </c>
      <c r="B8" s="347" t="s">
        <v>923</v>
      </c>
      <c r="C8" s="348"/>
      <c r="D8" s="349"/>
      <c r="E8" s="349"/>
      <c r="F8" s="349"/>
      <c r="G8" s="350"/>
      <c r="H8" s="667">
        <f t="shared" si="0"/>
        <v>0</v>
      </c>
      <c r="I8" s="665">
        <f t="shared" si="1"/>
        <v>0</v>
      </c>
    </row>
    <row r="9" spans="1:9" ht="22.5">
      <c r="A9" s="346" t="s">
        <v>294</v>
      </c>
      <c r="B9" s="347" t="s">
        <v>924</v>
      </c>
      <c r="C9" s="348"/>
      <c r="D9" s="349"/>
      <c r="E9" s="349"/>
      <c r="F9" s="349"/>
      <c r="G9" s="350"/>
      <c r="H9" s="667">
        <f t="shared" si="0"/>
        <v>0</v>
      </c>
      <c r="I9" s="665">
        <f t="shared" si="1"/>
        <v>0</v>
      </c>
    </row>
    <row r="10" spans="1:9" ht="15.75" customHeight="1">
      <c r="A10" s="346" t="s">
        <v>295</v>
      </c>
      <c r="B10" s="347" t="s">
        <v>926</v>
      </c>
      <c r="C10" s="348"/>
      <c r="D10" s="349"/>
      <c r="E10" s="349"/>
      <c r="F10" s="349"/>
      <c r="G10" s="350"/>
      <c r="H10" s="667">
        <f t="shared" si="0"/>
        <v>0</v>
      </c>
      <c r="I10" s="665">
        <f t="shared" si="1"/>
        <v>0</v>
      </c>
    </row>
    <row r="11" spans="1:9" ht="22.5">
      <c r="A11" s="346" t="s">
        <v>296</v>
      </c>
      <c r="B11" s="347" t="s">
        <v>927</v>
      </c>
      <c r="C11" s="348"/>
      <c r="D11" s="349"/>
      <c r="E11" s="349"/>
      <c r="F11" s="349"/>
      <c r="G11" s="350"/>
      <c r="H11" s="667">
        <f t="shared" si="0"/>
        <v>0</v>
      </c>
      <c r="I11" s="665">
        <f t="shared" si="1"/>
        <v>0</v>
      </c>
    </row>
    <row r="12" spans="1:9" ht="15.75" customHeight="1">
      <c r="A12" s="351" t="s">
        <v>297</v>
      </c>
      <c r="B12" s="352" t="s">
        <v>932</v>
      </c>
      <c r="C12" s="353">
        <v>613</v>
      </c>
      <c r="D12" s="354"/>
      <c r="E12" s="354"/>
      <c r="F12" s="354"/>
      <c r="G12" s="355"/>
      <c r="H12" s="667">
        <f t="shared" si="0"/>
        <v>0</v>
      </c>
      <c r="I12" s="665">
        <f t="shared" si="1"/>
        <v>613</v>
      </c>
    </row>
    <row r="13" spans="1:9" ht="15.75" customHeight="1" thickBot="1">
      <c r="A13" s="356" t="s">
        <v>298</v>
      </c>
      <c r="B13" s="357" t="s">
        <v>934</v>
      </c>
      <c r="C13" s="358">
        <v>6803</v>
      </c>
      <c r="D13" s="359"/>
      <c r="E13" s="359"/>
      <c r="F13" s="359"/>
      <c r="G13" s="360"/>
      <c r="H13" s="667">
        <f t="shared" si="0"/>
        <v>0</v>
      </c>
      <c r="I13" s="665">
        <f t="shared" si="1"/>
        <v>6803</v>
      </c>
    </row>
    <row r="14" spans="1:9" s="364" customFormat="1" ht="18" customHeight="1" thickBot="1">
      <c r="A14" s="1142" t="s">
        <v>939</v>
      </c>
      <c r="B14" s="1143"/>
      <c r="C14" s="361">
        <f aca="true" t="shared" si="2" ref="C14:I14">SUM(C7:C13)</f>
        <v>7416</v>
      </c>
      <c r="D14" s="361">
        <f>SUM(D7:D13)</f>
        <v>0</v>
      </c>
      <c r="E14" s="361">
        <f t="shared" si="2"/>
        <v>0</v>
      </c>
      <c r="F14" s="361">
        <f t="shared" si="2"/>
        <v>0</v>
      </c>
      <c r="G14" s="362">
        <f t="shared" si="2"/>
        <v>0</v>
      </c>
      <c r="H14" s="362">
        <f t="shared" si="2"/>
        <v>0</v>
      </c>
      <c r="I14" s="363">
        <f t="shared" si="2"/>
        <v>7416</v>
      </c>
    </row>
    <row r="15" spans="1:9" s="365" customFormat="1" ht="18" customHeight="1">
      <c r="A15" s="1149" t="s">
        <v>942</v>
      </c>
      <c r="B15" s="1150"/>
      <c r="C15" s="1150"/>
      <c r="D15" s="1150"/>
      <c r="E15" s="1150"/>
      <c r="F15" s="1150"/>
      <c r="G15" s="1150"/>
      <c r="H15" s="1150"/>
      <c r="I15" s="1151"/>
    </row>
    <row r="16" spans="1:9" s="365" customFormat="1" ht="12.75">
      <c r="A16" s="346" t="s">
        <v>292</v>
      </c>
      <c r="B16" s="347" t="s">
        <v>941</v>
      </c>
      <c r="C16" s="348"/>
      <c r="D16" s="349"/>
      <c r="E16" s="349"/>
      <c r="F16" s="349"/>
      <c r="G16" s="350"/>
      <c r="H16" s="667">
        <f>SUM(D16:G16)</f>
        <v>0</v>
      </c>
      <c r="I16" s="665">
        <f>C16+H16</f>
        <v>0</v>
      </c>
    </row>
    <row r="17" spans="1:9" ht="13.5" thickBot="1">
      <c r="A17" s="356" t="s">
        <v>293</v>
      </c>
      <c r="B17" s="357" t="s">
        <v>934</v>
      </c>
      <c r="C17" s="358"/>
      <c r="D17" s="359"/>
      <c r="E17" s="359"/>
      <c r="F17" s="359"/>
      <c r="G17" s="360"/>
      <c r="H17" s="667">
        <f>SUM(D17:G17)</f>
        <v>0</v>
      </c>
      <c r="I17" s="666">
        <f>C17+H17</f>
        <v>0</v>
      </c>
    </row>
    <row r="18" spans="1:9" ht="15.75" customHeight="1" thickBot="1">
      <c r="A18" s="1142" t="s">
        <v>940</v>
      </c>
      <c r="B18" s="1143"/>
      <c r="C18" s="361">
        <f aca="true" t="shared" si="3" ref="C18:I18">SUM(C16:C17)</f>
        <v>0</v>
      </c>
      <c r="D18" s="361">
        <f t="shared" si="3"/>
        <v>0</v>
      </c>
      <c r="E18" s="361">
        <f t="shared" si="3"/>
        <v>0</v>
      </c>
      <c r="F18" s="361">
        <f t="shared" si="3"/>
        <v>0</v>
      </c>
      <c r="G18" s="362">
        <f t="shared" si="3"/>
        <v>0</v>
      </c>
      <c r="H18" s="362">
        <f t="shared" si="3"/>
        <v>0</v>
      </c>
      <c r="I18" s="363">
        <f t="shared" si="3"/>
        <v>0</v>
      </c>
    </row>
    <row r="19" spans="1:9" ht="18" customHeight="1" thickBot="1">
      <c r="A19" s="1144" t="s">
        <v>37</v>
      </c>
      <c r="B19" s="1145"/>
      <c r="C19" s="366">
        <f aca="true" t="shared" si="4" ref="C19:I19">C14+C18</f>
        <v>7416</v>
      </c>
      <c r="D19" s="366">
        <f t="shared" si="4"/>
        <v>0</v>
      </c>
      <c r="E19" s="366">
        <f t="shared" si="4"/>
        <v>0</v>
      </c>
      <c r="F19" s="366">
        <f t="shared" si="4"/>
        <v>0</v>
      </c>
      <c r="G19" s="366">
        <f t="shared" si="4"/>
        <v>0</v>
      </c>
      <c r="H19" s="366">
        <f t="shared" si="4"/>
        <v>0</v>
      </c>
      <c r="I19" s="363">
        <f t="shared" si="4"/>
        <v>7416</v>
      </c>
    </row>
  </sheetData>
  <sheetProtection sheet="1" objects="1" scenarios="1"/>
  <mergeCells count="12">
    <mergeCell ref="B3:B4"/>
    <mergeCell ref="C3:C4"/>
    <mergeCell ref="I3:I4"/>
    <mergeCell ref="D3:H3"/>
    <mergeCell ref="A18:B18"/>
    <mergeCell ref="A19:B19"/>
    <mergeCell ref="A1:I1"/>
    <mergeCell ref="H2:I2"/>
    <mergeCell ref="A15:I15"/>
    <mergeCell ref="A14:B14"/>
    <mergeCell ref="A6:I6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8. melléklet a 7/2012. (V.10.)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C25" sqref="C25"/>
    </sheetView>
  </sheetViews>
  <sheetFormatPr defaultColWidth="9.00390625" defaultRowHeight="12.75"/>
  <cols>
    <col min="1" max="1" width="5.875" style="383" customWidth="1"/>
    <col min="2" max="2" width="55.875" style="6" customWidth="1"/>
    <col min="3" max="4" width="14.875" style="6" customWidth="1"/>
    <col min="5" max="16384" width="9.375" style="6" customWidth="1"/>
  </cols>
  <sheetData>
    <row r="1" spans="1:4" s="330" customFormat="1" ht="15.75" thickBot="1">
      <c r="A1" s="329"/>
      <c r="D1" s="259" t="s">
        <v>365</v>
      </c>
    </row>
    <row r="2" spans="1:4" s="345" customFormat="1" ht="48" customHeight="1" thickBot="1">
      <c r="A2" s="296" t="s">
        <v>290</v>
      </c>
      <c r="B2" s="343" t="s">
        <v>291</v>
      </c>
      <c r="C2" s="343" t="s">
        <v>626</v>
      </c>
      <c r="D2" s="297" t="s">
        <v>627</v>
      </c>
    </row>
    <row r="3" spans="1:4" s="345" customFormat="1" ht="13.5" customHeight="1" thickBot="1">
      <c r="A3" s="367">
        <v>1</v>
      </c>
      <c r="B3" s="368">
        <v>2</v>
      </c>
      <c r="C3" s="368">
        <v>3</v>
      </c>
      <c r="D3" s="369">
        <v>4</v>
      </c>
    </row>
    <row r="4" spans="1:4" ht="18" customHeight="1">
      <c r="A4" s="370" t="s">
        <v>292</v>
      </c>
      <c r="B4" s="793" t="s">
        <v>68</v>
      </c>
      <c r="C4" s="371"/>
      <c r="D4" s="372"/>
    </row>
    <row r="5" spans="1:4" ht="18" customHeight="1">
      <c r="A5" s="373" t="s">
        <v>293</v>
      </c>
      <c r="B5" s="794" t="s">
        <v>69</v>
      </c>
      <c r="C5" s="374"/>
      <c r="D5" s="375"/>
    </row>
    <row r="6" spans="1:4" ht="18" customHeight="1">
      <c r="A6" s="373" t="s">
        <v>294</v>
      </c>
      <c r="B6" s="794" t="s">
        <v>525</v>
      </c>
      <c r="C6" s="374"/>
      <c r="D6" s="375"/>
    </row>
    <row r="7" spans="1:4" ht="18" customHeight="1">
      <c r="A7" s="373" t="s">
        <v>295</v>
      </c>
      <c r="B7" s="794" t="s">
        <v>526</v>
      </c>
      <c r="C7" s="374"/>
      <c r="D7" s="375"/>
    </row>
    <row r="8" spans="1:4" ht="18" customHeight="1">
      <c r="A8" s="376" t="s">
        <v>296</v>
      </c>
      <c r="B8" s="794" t="s">
        <v>70</v>
      </c>
      <c r="C8" s="374"/>
      <c r="D8" s="375"/>
    </row>
    <row r="9" spans="1:4" ht="18" customHeight="1">
      <c r="A9" s="373" t="s">
        <v>297</v>
      </c>
      <c r="B9" s="794" t="s">
        <v>71</v>
      </c>
      <c r="C9" s="374"/>
      <c r="D9" s="375"/>
    </row>
    <row r="10" spans="1:4" ht="18" customHeight="1">
      <c r="A10" s="376" t="s">
        <v>298</v>
      </c>
      <c r="B10" s="795" t="s">
        <v>72</v>
      </c>
      <c r="C10" s="374"/>
      <c r="D10" s="375"/>
    </row>
    <row r="11" spans="1:4" ht="18" customHeight="1">
      <c r="A11" s="373" t="s">
        <v>299</v>
      </c>
      <c r="B11" s="795" t="s">
        <v>73</v>
      </c>
      <c r="C11" s="374"/>
      <c r="D11" s="375"/>
    </row>
    <row r="12" spans="1:4" ht="18" customHeight="1">
      <c r="A12" s="376" t="s">
        <v>300</v>
      </c>
      <c r="B12" s="795" t="s">
        <v>74</v>
      </c>
      <c r="C12" s="374">
        <v>1452</v>
      </c>
      <c r="D12" s="375">
        <v>486</v>
      </c>
    </row>
    <row r="13" spans="1:4" ht="18" customHeight="1">
      <c r="A13" s="373" t="s">
        <v>301</v>
      </c>
      <c r="B13" s="795" t="s">
        <v>75</v>
      </c>
      <c r="C13" s="374"/>
      <c r="D13" s="375"/>
    </row>
    <row r="14" spans="1:4" ht="18" customHeight="1">
      <c r="A14" s="376" t="s">
        <v>302</v>
      </c>
      <c r="B14" s="795" t="s">
        <v>76</v>
      </c>
      <c r="C14" s="374"/>
      <c r="D14" s="375"/>
    </row>
    <row r="15" spans="1:4" ht="22.5">
      <c r="A15" s="373" t="s">
        <v>303</v>
      </c>
      <c r="B15" s="795" t="s">
        <v>77</v>
      </c>
      <c r="C15" s="374"/>
      <c r="D15" s="375"/>
    </row>
    <row r="16" spans="1:4" ht="18" customHeight="1">
      <c r="A16" s="376" t="s">
        <v>304</v>
      </c>
      <c r="B16" s="794" t="s">
        <v>527</v>
      </c>
      <c r="C16" s="374"/>
      <c r="D16" s="375"/>
    </row>
    <row r="17" spans="1:4" ht="18" customHeight="1">
      <c r="A17" s="373" t="s">
        <v>305</v>
      </c>
      <c r="B17" s="794" t="s">
        <v>528</v>
      </c>
      <c r="C17" s="374"/>
      <c r="D17" s="375"/>
    </row>
    <row r="18" spans="1:4" ht="18" customHeight="1">
      <c r="A18" s="376" t="s">
        <v>306</v>
      </c>
      <c r="B18" s="794" t="s">
        <v>529</v>
      </c>
      <c r="C18" s="374"/>
      <c r="D18" s="375"/>
    </row>
    <row r="19" spans="1:4" ht="18" customHeight="1">
      <c r="A19" s="373" t="s">
        <v>307</v>
      </c>
      <c r="B19" s="794" t="s">
        <v>530</v>
      </c>
      <c r="C19" s="374"/>
      <c r="D19" s="375"/>
    </row>
    <row r="20" spans="1:4" ht="18" customHeight="1">
      <c r="A20" s="376" t="s">
        <v>308</v>
      </c>
      <c r="B20" s="794" t="s">
        <v>531</v>
      </c>
      <c r="C20" s="374"/>
      <c r="D20" s="375"/>
    </row>
    <row r="21" spans="1:4" ht="18" customHeight="1">
      <c r="A21" s="373" t="s">
        <v>309</v>
      </c>
      <c r="B21" s="348"/>
      <c r="C21" s="374"/>
      <c r="D21" s="375"/>
    </row>
    <row r="22" spans="1:4" ht="18" customHeight="1">
      <c r="A22" s="376" t="s">
        <v>310</v>
      </c>
      <c r="B22" s="348"/>
      <c r="C22" s="374"/>
      <c r="D22" s="375"/>
    </row>
    <row r="23" spans="1:4" ht="18" customHeight="1">
      <c r="A23" s="373" t="s">
        <v>311</v>
      </c>
      <c r="B23" s="348"/>
      <c r="C23" s="374"/>
      <c r="D23" s="375"/>
    </row>
    <row r="24" spans="1:4" ht="18" customHeight="1">
      <c r="A24" s="376" t="s">
        <v>312</v>
      </c>
      <c r="B24" s="348"/>
      <c r="C24" s="374"/>
      <c r="D24" s="375"/>
    </row>
    <row r="25" spans="1:4" ht="18" customHeight="1">
      <c r="A25" s="373" t="s">
        <v>313</v>
      </c>
      <c r="B25" s="348"/>
      <c r="C25" s="374"/>
      <c r="D25" s="375"/>
    </row>
    <row r="26" spans="1:4" ht="18" customHeight="1">
      <c r="A26" s="376" t="s">
        <v>314</v>
      </c>
      <c r="B26" s="348"/>
      <c r="C26" s="374"/>
      <c r="D26" s="375"/>
    </row>
    <row r="27" spans="1:4" ht="18" customHeight="1">
      <c r="A27" s="373" t="s">
        <v>315</v>
      </c>
      <c r="B27" s="348"/>
      <c r="C27" s="374"/>
      <c r="D27" s="375"/>
    </row>
    <row r="28" spans="1:4" ht="18" customHeight="1">
      <c r="A28" s="376" t="s">
        <v>316</v>
      </c>
      <c r="B28" s="348"/>
      <c r="C28" s="374"/>
      <c r="D28" s="375"/>
    </row>
    <row r="29" spans="1:4" ht="18" customHeight="1" thickBot="1">
      <c r="A29" s="377" t="s">
        <v>317</v>
      </c>
      <c r="B29" s="358"/>
      <c r="C29" s="378"/>
      <c r="D29" s="379"/>
    </row>
    <row r="30" spans="1:4" ht="18" customHeight="1" thickBot="1">
      <c r="A30" s="192" t="s">
        <v>318</v>
      </c>
      <c r="B30" s="112" t="s">
        <v>329</v>
      </c>
      <c r="C30" s="380">
        <f>SUM(C4:C29)</f>
        <v>1452</v>
      </c>
      <c r="D30" s="381">
        <f>SUM(D4:D29)</f>
        <v>486</v>
      </c>
    </row>
    <row r="31" spans="1:4" ht="25.5" customHeight="1">
      <c r="A31" s="382"/>
      <c r="B31" s="1161" t="s">
        <v>456</v>
      </c>
      <c r="C31" s="1161"/>
      <c r="D31" s="1161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9.. melléklet a 7/2012. (V.10.)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view="pageLayout" workbookViewId="0" topLeftCell="A1">
      <selection activeCell="C17" sqref="C17"/>
    </sheetView>
  </sheetViews>
  <sheetFormatPr defaultColWidth="9.00390625" defaultRowHeight="12.75"/>
  <cols>
    <col min="1" max="1" width="6.625" style="342" customWidth="1"/>
    <col min="2" max="2" width="32.875" style="342" customWidth="1"/>
    <col min="3" max="3" width="20.875" style="342" customWidth="1"/>
    <col min="4" max="4" width="12.875" style="342" customWidth="1"/>
    <col min="5" max="5" width="11.875" style="342" customWidth="1"/>
    <col min="6" max="6" width="12.875" style="342" customWidth="1"/>
    <col min="7" max="8" width="9.375" style="342" customWidth="1"/>
    <col min="9" max="9" width="11.875" style="342" customWidth="1"/>
    <col min="10" max="10" width="10.125" style="342" customWidth="1"/>
    <col min="11" max="16384" width="9.375" style="342" customWidth="1"/>
  </cols>
  <sheetData>
    <row r="1" spans="3:6" ht="14.25" thickBot="1">
      <c r="C1" s="631"/>
      <c r="D1" s="631"/>
      <c r="E1" s="631"/>
      <c r="F1" s="631" t="s">
        <v>904</v>
      </c>
    </row>
    <row r="2" spans="1:6" ht="42.75" customHeight="1" thickBot="1">
      <c r="A2" s="384" t="s">
        <v>385</v>
      </c>
      <c r="B2" s="385" t="s">
        <v>274</v>
      </c>
      <c r="C2" s="385" t="s">
        <v>275</v>
      </c>
      <c r="D2" s="386" t="s">
        <v>806</v>
      </c>
      <c r="E2" s="386" t="s">
        <v>807</v>
      </c>
      <c r="F2" s="387" t="s">
        <v>38</v>
      </c>
    </row>
    <row r="3" spans="1:9" ht="15.75" customHeight="1">
      <c r="A3" s="388" t="s">
        <v>292</v>
      </c>
      <c r="B3" s="1043" t="s">
        <v>775</v>
      </c>
      <c r="C3" s="389"/>
      <c r="D3" s="1056">
        <v>7076</v>
      </c>
      <c r="E3" s="1056">
        <v>6872</v>
      </c>
      <c r="F3" s="1098">
        <v>6852</v>
      </c>
      <c r="I3" s="1086"/>
    </row>
    <row r="4" spans="1:9" ht="15.75" customHeight="1">
      <c r="A4" s="390" t="s">
        <v>293</v>
      </c>
      <c r="B4" s="1043" t="s">
        <v>776</v>
      </c>
      <c r="C4" s="391"/>
      <c r="D4" s="1051">
        <v>200</v>
      </c>
      <c r="E4" s="1051">
        <v>200</v>
      </c>
      <c r="F4" s="1097">
        <v>200</v>
      </c>
      <c r="I4" s="1086"/>
    </row>
    <row r="5" spans="1:9" ht="15.75" customHeight="1">
      <c r="A5" s="390" t="s">
        <v>294</v>
      </c>
      <c r="B5" s="1043" t="s">
        <v>777</v>
      </c>
      <c r="C5" s="391"/>
      <c r="D5" s="1051">
        <v>202</v>
      </c>
      <c r="E5" s="1051">
        <v>202</v>
      </c>
      <c r="F5" s="1097">
        <v>197</v>
      </c>
      <c r="I5" s="1086"/>
    </row>
    <row r="6" spans="1:9" ht="15.75" customHeight="1">
      <c r="A6" s="390" t="s">
        <v>295</v>
      </c>
      <c r="B6" s="1043" t="s">
        <v>778</v>
      </c>
      <c r="C6" s="391"/>
      <c r="D6" s="1051">
        <v>16</v>
      </c>
      <c r="E6" s="1051">
        <v>16</v>
      </c>
      <c r="F6" s="1097">
        <v>13</v>
      </c>
      <c r="I6" s="1086"/>
    </row>
    <row r="7" spans="1:9" ht="15.75" customHeight="1">
      <c r="A7" s="390" t="s">
        <v>296</v>
      </c>
      <c r="B7" s="1043" t="s">
        <v>779</v>
      </c>
      <c r="C7" s="391"/>
      <c r="D7" s="1051">
        <v>610</v>
      </c>
      <c r="E7" s="1051">
        <v>610</v>
      </c>
      <c r="F7" s="1097">
        <v>607</v>
      </c>
      <c r="I7" s="1086"/>
    </row>
    <row r="8" spans="1:9" ht="15.75" customHeight="1">
      <c r="A8" s="390" t="s">
        <v>297</v>
      </c>
      <c r="B8" s="1043" t="s">
        <v>780</v>
      </c>
      <c r="C8" s="391"/>
      <c r="D8" s="1051">
        <v>360</v>
      </c>
      <c r="E8" s="1051">
        <v>360</v>
      </c>
      <c r="F8" s="1097">
        <v>360</v>
      </c>
      <c r="I8" s="1087"/>
    </row>
    <row r="9" spans="1:9" ht="15.75" customHeight="1">
      <c r="A9" s="390" t="s">
        <v>298</v>
      </c>
      <c r="B9" s="1043" t="s">
        <v>781</v>
      </c>
      <c r="C9" s="391"/>
      <c r="D9" s="1051">
        <v>10</v>
      </c>
      <c r="E9" s="1051">
        <v>10</v>
      </c>
      <c r="F9" s="1097">
        <v>10</v>
      </c>
      <c r="I9" s="1087"/>
    </row>
    <row r="10" spans="1:9" ht="15.75" customHeight="1">
      <c r="A10" s="390" t="s">
        <v>299</v>
      </c>
      <c r="B10" s="1043" t="s">
        <v>782</v>
      </c>
      <c r="C10" s="391"/>
      <c r="D10" s="1051">
        <v>40</v>
      </c>
      <c r="E10" s="1051">
        <v>26</v>
      </c>
      <c r="F10" s="1097">
        <v>14</v>
      </c>
      <c r="I10" s="1087"/>
    </row>
    <row r="11" spans="1:9" ht="15.75" customHeight="1">
      <c r="A11" s="390" t="s">
        <v>300</v>
      </c>
      <c r="B11" s="1043" t="s">
        <v>783</v>
      </c>
      <c r="C11" s="391"/>
      <c r="D11" s="1051">
        <v>100</v>
      </c>
      <c r="E11" s="1051">
        <v>114</v>
      </c>
      <c r="F11" s="1097">
        <v>114</v>
      </c>
      <c r="I11" s="1087"/>
    </row>
    <row r="12" spans="1:9" ht="15.75" customHeight="1">
      <c r="A12" s="390" t="s">
        <v>301</v>
      </c>
      <c r="B12" s="1043" t="s">
        <v>784</v>
      </c>
      <c r="C12" s="391"/>
      <c r="D12" s="1051">
        <v>9</v>
      </c>
      <c r="E12" s="1051">
        <v>9</v>
      </c>
      <c r="F12" s="1097">
        <v>9</v>
      </c>
      <c r="I12" s="1086"/>
    </row>
    <row r="13" spans="1:9" ht="15.75" customHeight="1">
      <c r="A13" s="390" t="s">
        <v>302</v>
      </c>
      <c r="B13" s="1043" t="s">
        <v>785</v>
      </c>
      <c r="C13" s="391"/>
      <c r="D13" s="1051">
        <v>700</v>
      </c>
      <c r="E13" s="1051">
        <v>700</v>
      </c>
      <c r="F13" s="1097">
        <v>224</v>
      </c>
      <c r="I13" s="1086"/>
    </row>
    <row r="14" spans="1:9" ht="15.75" customHeight="1">
      <c r="A14" s="390" t="s">
        <v>303</v>
      </c>
      <c r="B14" s="1043" t="s">
        <v>808</v>
      </c>
      <c r="C14" s="391"/>
      <c r="D14" s="1051"/>
      <c r="E14" s="1051">
        <v>55</v>
      </c>
      <c r="F14" s="1057">
        <v>55</v>
      </c>
      <c r="I14" s="1086"/>
    </row>
    <row r="15" spans="1:9" ht="15.75" customHeight="1">
      <c r="A15" s="390" t="s">
        <v>304</v>
      </c>
      <c r="B15" s="1044" t="s">
        <v>786</v>
      </c>
      <c r="C15" s="391"/>
      <c r="D15" s="1052">
        <v>9323</v>
      </c>
      <c r="E15" s="1052">
        <f>SUM(E3:E14)</f>
        <v>9174</v>
      </c>
      <c r="F15" s="1052">
        <f>SUM(F3:F14)</f>
        <v>8655</v>
      </c>
      <c r="I15" s="1087"/>
    </row>
    <row r="16" spans="1:9" ht="15.75" customHeight="1">
      <c r="A16" s="390" t="s">
        <v>305</v>
      </c>
      <c r="B16" s="1045"/>
      <c r="C16" s="391"/>
      <c r="D16" s="1051"/>
      <c r="E16" s="1079"/>
      <c r="F16" s="1057"/>
      <c r="I16" s="1088"/>
    </row>
    <row r="17" spans="1:9" ht="15.75" customHeight="1">
      <c r="A17" s="390" t="s">
        <v>306</v>
      </c>
      <c r="B17" s="1046" t="s">
        <v>787</v>
      </c>
      <c r="C17" s="391"/>
      <c r="D17" s="1046">
        <v>331</v>
      </c>
      <c r="E17" s="1046">
        <v>331</v>
      </c>
      <c r="F17" s="1059">
        <v>331</v>
      </c>
      <c r="I17" s="1088"/>
    </row>
    <row r="18" spans="1:9" ht="15.75" customHeight="1">
      <c r="A18" s="390" t="s">
        <v>307</v>
      </c>
      <c r="B18" s="1043" t="s">
        <v>788</v>
      </c>
      <c r="C18" s="391"/>
      <c r="D18" s="1053">
        <v>261</v>
      </c>
      <c r="E18" s="1083">
        <v>289</v>
      </c>
      <c r="F18" s="1060">
        <v>289</v>
      </c>
      <c r="I18" s="1088"/>
    </row>
    <row r="19" spans="1:9" ht="15.75" customHeight="1">
      <c r="A19" s="390" t="s">
        <v>308</v>
      </c>
      <c r="B19" s="1043" t="s">
        <v>789</v>
      </c>
      <c r="C19" s="391"/>
      <c r="D19" s="1053" t="s">
        <v>805</v>
      </c>
      <c r="E19" s="1053">
        <v>1820</v>
      </c>
      <c r="F19" s="1060">
        <v>1669</v>
      </c>
      <c r="I19" s="1088"/>
    </row>
    <row r="20" spans="1:9" ht="15.75" customHeight="1">
      <c r="A20" s="390" t="s">
        <v>309</v>
      </c>
      <c r="B20" s="1043" t="s">
        <v>809</v>
      </c>
      <c r="C20" s="391"/>
      <c r="D20" s="1053"/>
      <c r="E20" s="1081">
        <v>379</v>
      </c>
      <c r="F20" s="1060">
        <v>379</v>
      </c>
      <c r="I20" s="1088"/>
    </row>
    <row r="21" spans="1:9" ht="15.75" customHeight="1">
      <c r="A21" s="390" t="s">
        <v>310</v>
      </c>
      <c r="B21" s="1044" t="s">
        <v>790</v>
      </c>
      <c r="C21" s="391"/>
      <c r="D21" s="1052">
        <v>2412</v>
      </c>
      <c r="E21" s="1080">
        <f>SUM(E17:E20)</f>
        <v>2819</v>
      </c>
      <c r="F21" s="1058">
        <f>SUM(F17:F20)</f>
        <v>2668</v>
      </c>
      <c r="I21" s="1088"/>
    </row>
    <row r="22" spans="1:9" ht="15.75" customHeight="1">
      <c r="A22" s="390" t="s">
        <v>311</v>
      </c>
      <c r="B22" s="1047"/>
      <c r="C22" s="391"/>
      <c r="D22" s="1061"/>
      <c r="E22" s="1082"/>
      <c r="F22" s="1054"/>
      <c r="I22" s="1088"/>
    </row>
    <row r="23" spans="1:9" ht="15.75" customHeight="1">
      <c r="A23" s="390" t="s">
        <v>312</v>
      </c>
      <c r="B23" s="1048" t="s">
        <v>791</v>
      </c>
      <c r="C23" s="391"/>
      <c r="D23" s="1061"/>
      <c r="E23" s="1082"/>
      <c r="F23" s="1054"/>
      <c r="I23" s="1089"/>
    </row>
    <row r="24" spans="1:11" ht="15.75" customHeight="1">
      <c r="A24" s="390" t="s">
        <v>313</v>
      </c>
      <c r="B24" s="1049" t="s">
        <v>792</v>
      </c>
      <c r="C24" s="391"/>
      <c r="D24" s="1061">
        <v>300</v>
      </c>
      <c r="E24" s="1061">
        <v>621</v>
      </c>
      <c r="F24" s="1091">
        <v>621</v>
      </c>
      <c r="I24" s="1089"/>
      <c r="J24" s="1089"/>
      <c r="K24" s="1099"/>
    </row>
    <row r="25" spans="1:11" ht="15.75" customHeight="1">
      <c r="A25" s="390" t="s">
        <v>314</v>
      </c>
      <c r="B25" s="1049" t="s">
        <v>793</v>
      </c>
      <c r="C25" s="391"/>
      <c r="D25" s="1061">
        <v>684</v>
      </c>
      <c r="E25" s="1061">
        <v>759</v>
      </c>
      <c r="F25" s="1091">
        <v>769</v>
      </c>
      <c r="I25" s="1089"/>
      <c r="J25" s="1089"/>
      <c r="K25" s="1099"/>
    </row>
    <row r="26" spans="1:11" ht="15.75" customHeight="1">
      <c r="A26" s="390" t="s">
        <v>315</v>
      </c>
      <c r="B26" s="1049" t="s">
        <v>794</v>
      </c>
      <c r="C26" s="391"/>
      <c r="D26" s="1061">
        <v>170</v>
      </c>
      <c r="E26" s="1061">
        <v>170</v>
      </c>
      <c r="F26" s="1091">
        <v>197</v>
      </c>
      <c r="I26" s="1089"/>
      <c r="J26" s="1089"/>
      <c r="K26" s="1099"/>
    </row>
    <row r="27" spans="1:11" ht="15.75" customHeight="1">
      <c r="A27" s="390" t="s">
        <v>316</v>
      </c>
      <c r="B27" s="1049" t="s">
        <v>453</v>
      </c>
      <c r="C27" s="391"/>
      <c r="D27" s="1061">
        <v>50</v>
      </c>
      <c r="E27" s="1061">
        <v>50</v>
      </c>
      <c r="F27" s="1091">
        <v>0</v>
      </c>
      <c r="I27" s="1089"/>
      <c r="J27" s="1089"/>
      <c r="K27" s="1099"/>
    </row>
    <row r="28" spans="1:11" ht="15.75" customHeight="1">
      <c r="A28" s="390" t="s">
        <v>317</v>
      </c>
      <c r="B28" s="1049" t="s">
        <v>795</v>
      </c>
      <c r="C28" s="391"/>
      <c r="D28" s="1061">
        <v>130</v>
      </c>
      <c r="E28" s="1061">
        <v>130</v>
      </c>
      <c r="F28" s="1091">
        <v>65</v>
      </c>
      <c r="I28" s="1089"/>
      <c r="J28" s="1089"/>
      <c r="K28" s="1099"/>
    </row>
    <row r="29" spans="1:11" ht="15.75" customHeight="1">
      <c r="A29" s="390" t="s">
        <v>318</v>
      </c>
      <c r="B29" s="1049" t="s">
        <v>796</v>
      </c>
      <c r="C29" s="391"/>
      <c r="D29" s="1061">
        <v>350</v>
      </c>
      <c r="E29" s="1061">
        <v>350</v>
      </c>
      <c r="F29" s="1091">
        <v>380</v>
      </c>
      <c r="I29" s="1089"/>
      <c r="J29" s="1089"/>
      <c r="K29" s="1099"/>
    </row>
    <row r="30" spans="1:11" ht="15.75" customHeight="1">
      <c r="A30" s="390" t="s">
        <v>319</v>
      </c>
      <c r="B30" s="1049" t="s">
        <v>797</v>
      </c>
      <c r="C30" s="391"/>
      <c r="D30" s="1061">
        <v>1000</v>
      </c>
      <c r="E30" s="1061">
        <v>1000</v>
      </c>
      <c r="F30" s="1091">
        <v>566</v>
      </c>
      <c r="I30" s="1089"/>
      <c r="J30" s="1089"/>
      <c r="K30" s="1099"/>
    </row>
    <row r="31" spans="1:11" ht="15.75" customHeight="1">
      <c r="A31" s="390" t="s">
        <v>320</v>
      </c>
      <c r="B31" s="1049" t="s">
        <v>798</v>
      </c>
      <c r="C31" s="391"/>
      <c r="D31" s="1061">
        <v>74</v>
      </c>
      <c r="E31" s="1061">
        <v>74</v>
      </c>
      <c r="F31" s="1091">
        <v>23</v>
      </c>
      <c r="I31" s="1089"/>
      <c r="J31" s="1089"/>
      <c r="K31" s="1099"/>
    </row>
    <row r="32" spans="1:11" ht="15.75" customHeight="1">
      <c r="A32" s="390" t="s">
        <v>995</v>
      </c>
      <c r="B32" s="1049" t="s">
        <v>799</v>
      </c>
      <c r="C32" s="391"/>
      <c r="D32" s="1061">
        <v>330</v>
      </c>
      <c r="E32" s="1061">
        <v>330</v>
      </c>
      <c r="F32" s="1091">
        <v>250</v>
      </c>
      <c r="I32" s="1089"/>
      <c r="J32" s="1089"/>
      <c r="K32" s="1099"/>
    </row>
    <row r="33" spans="1:11" ht="15.75" customHeight="1">
      <c r="A33" s="390" t="s">
        <v>997</v>
      </c>
      <c r="B33" s="1049" t="s">
        <v>800</v>
      </c>
      <c r="C33" s="391"/>
      <c r="D33" s="1055">
        <v>200</v>
      </c>
      <c r="E33" s="1095">
        <v>200</v>
      </c>
      <c r="F33" s="1092">
        <v>131</v>
      </c>
      <c r="I33" s="1089"/>
      <c r="J33" s="1089"/>
      <c r="K33" s="1100"/>
    </row>
    <row r="34" spans="1:11" ht="15.75" customHeight="1">
      <c r="A34" s="390" t="s">
        <v>999</v>
      </c>
      <c r="B34" s="1049" t="s">
        <v>801</v>
      </c>
      <c r="C34" s="391"/>
      <c r="D34" s="1055">
        <v>400</v>
      </c>
      <c r="E34" s="1055">
        <v>400</v>
      </c>
      <c r="F34" s="1092"/>
      <c r="I34" s="1089"/>
      <c r="J34" s="1089"/>
      <c r="K34" s="1100"/>
    </row>
    <row r="35" spans="1:11" ht="15.75" customHeight="1">
      <c r="A35" s="390" t="s">
        <v>1001</v>
      </c>
      <c r="B35" s="1049" t="s">
        <v>802</v>
      </c>
      <c r="C35" s="391"/>
      <c r="D35" s="1062">
        <v>200</v>
      </c>
      <c r="E35" s="1096">
        <v>167</v>
      </c>
      <c r="F35" s="1093">
        <v>65</v>
      </c>
      <c r="I35" s="1089"/>
      <c r="J35" s="1089"/>
      <c r="K35" s="1101"/>
    </row>
    <row r="36" spans="1:11" ht="24.75" customHeight="1">
      <c r="A36" s="390" t="s">
        <v>1003</v>
      </c>
      <c r="B36" s="1085" t="s">
        <v>810</v>
      </c>
      <c r="C36" s="391"/>
      <c r="D36" s="1062"/>
      <c r="E36" s="1096">
        <v>151</v>
      </c>
      <c r="F36" s="1093">
        <v>145</v>
      </c>
      <c r="I36" s="1089"/>
      <c r="J36" s="1090"/>
      <c r="K36" s="1102"/>
    </row>
    <row r="37" spans="1:11" ht="24.75" customHeight="1">
      <c r="A37" s="390" t="s">
        <v>1005</v>
      </c>
      <c r="B37" s="1085" t="s">
        <v>811</v>
      </c>
      <c r="C37" s="391"/>
      <c r="D37" s="1062"/>
      <c r="E37" s="1096">
        <v>39</v>
      </c>
      <c r="F37" s="1093">
        <v>39</v>
      </c>
      <c r="I37" s="1089"/>
      <c r="J37" s="1103"/>
      <c r="K37" s="1104"/>
    </row>
    <row r="38" spans="1:11" ht="16.5" customHeight="1">
      <c r="A38" s="390" t="s">
        <v>1007</v>
      </c>
      <c r="B38" s="1085" t="s">
        <v>812</v>
      </c>
      <c r="C38" s="391"/>
      <c r="D38" s="1062"/>
      <c r="E38" s="1096"/>
      <c r="F38" s="1093">
        <v>54</v>
      </c>
      <c r="I38" s="1089"/>
      <c r="J38" s="1103"/>
      <c r="K38" s="1104"/>
    </row>
    <row r="39" spans="1:11" ht="15.75" customHeight="1">
      <c r="A39" s="390" t="s">
        <v>1009</v>
      </c>
      <c r="B39" s="1047" t="s">
        <v>803</v>
      </c>
      <c r="C39" s="391"/>
      <c r="D39" s="1063"/>
      <c r="E39" s="1096">
        <v>66</v>
      </c>
      <c r="F39" s="1093">
        <v>67</v>
      </c>
      <c r="I39" s="1089"/>
      <c r="J39" s="1103"/>
      <c r="K39" s="1104"/>
    </row>
    <row r="40" spans="1:11" ht="15.75" customHeight="1" thickBot="1">
      <c r="A40" s="1084" t="s">
        <v>1009</v>
      </c>
      <c r="B40" s="1050" t="s">
        <v>804</v>
      </c>
      <c r="C40" s="392"/>
      <c r="D40" s="1065">
        <v>3888</v>
      </c>
      <c r="E40" s="1065">
        <f>SUM(E24:E39)</f>
        <v>4507</v>
      </c>
      <c r="F40" s="1094">
        <f>SUM(F24:F39)</f>
        <v>3372</v>
      </c>
      <c r="I40" s="1090"/>
      <c r="J40" s="1103"/>
      <c r="K40" s="1104"/>
    </row>
    <row r="41" spans="1:11" ht="15.75" customHeight="1" thickBot="1">
      <c r="A41" s="1162" t="s">
        <v>329</v>
      </c>
      <c r="B41" s="1163"/>
      <c r="C41" s="393"/>
      <c r="D41" s="1064">
        <f>D15+D21+D40</f>
        <v>15623</v>
      </c>
      <c r="E41" s="1064">
        <f>E15+E21+E40</f>
        <v>16500</v>
      </c>
      <c r="F41" s="1064">
        <f>F15+F21+F40</f>
        <v>14695</v>
      </c>
      <c r="J41" s="1090"/>
      <c r="K41" s="1102"/>
    </row>
  </sheetData>
  <sheetProtection/>
  <mergeCells count="1">
    <mergeCell ref="A41:B41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2011. évi céljelleggel juttatott támogatások felhasználásáról&amp;R&amp;"Times New Roman CE,Félkövér dőlt"&amp;11 10. melléklet a  7/2012. (V.10.)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E16" sqref="E16"/>
    </sheetView>
  </sheetViews>
  <sheetFormatPr defaultColWidth="9.00390625" defaultRowHeight="12.75"/>
  <cols>
    <col min="1" max="1" width="28.875" style="257" customWidth="1"/>
    <col min="2" max="13" width="10.875" style="257" customWidth="1"/>
    <col min="14" max="16384" width="9.375" style="257" customWidth="1"/>
  </cols>
  <sheetData>
    <row r="1" spans="1:13" ht="15.75" customHeight="1">
      <c r="A1" s="1167" t="s">
        <v>515</v>
      </c>
      <c r="B1" s="1167"/>
      <c r="C1" s="1167"/>
      <c r="D1" s="1168"/>
      <c r="E1" s="1168"/>
      <c r="F1" s="1168"/>
      <c r="G1" s="1168"/>
      <c r="H1" s="1168"/>
      <c r="I1" s="1168"/>
      <c r="J1" s="1168"/>
      <c r="K1" s="1168"/>
      <c r="L1" s="1168"/>
      <c r="M1" s="1168"/>
    </row>
    <row r="2" spans="12:13" s="330" customFormat="1" ht="15.75" thickBot="1">
      <c r="L2" s="1166" t="s">
        <v>365</v>
      </c>
      <c r="M2" s="1166"/>
    </row>
    <row r="3" spans="1:13" s="330" customFormat="1" ht="17.25" customHeight="1" thickBot="1">
      <c r="A3" s="1180" t="s">
        <v>499</v>
      </c>
      <c r="B3" s="1171" t="s">
        <v>516</v>
      </c>
      <c r="C3" s="1171"/>
      <c r="D3" s="1171"/>
      <c r="E3" s="1171"/>
      <c r="F3" s="1171"/>
      <c r="G3" s="1171"/>
      <c r="H3" s="1171"/>
      <c r="I3" s="1171"/>
      <c r="J3" s="1123" t="s">
        <v>533</v>
      </c>
      <c r="K3" s="1123"/>
      <c r="L3" s="1123"/>
      <c r="M3" s="1123"/>
    </row>
    <row r="4" spans="1:13" s="306" customFormat="1" ht="18" customHeight="1" thickBot="1">
      <c r="A4" s="1181"/>
      <c r="B4" s="1183" t="s">
        <v>617</v>
      </c>
      <c r="C4" s="1170" t="s">
        <v>618</v>
      </c>
      <c r="D4" s="1179" t="s">
        <v>504</v>
      </c>
      <c r="E4" s="1179"/>
      <c r="F4" s="1179"/>
      <c r="G4" s="1179"/>
      <c r="H4" s="1179"/>
      <c r="I4" s="1179"/>
      <c r="J4" s="1176"/>
      <c r="K4" s="1176"/>
      <c r="L4" s="1176"/>
      <c r="M4" s="1176"/>
    </row>
    <row r="5" spans="1:13" s="306" customFormat="1" ht="18" customHeight="1" thickBot="1">
      <c r="A5" s="1181"/>
      <c r="B5" s="1183"/>
      <c r="C5" s="1170"/>
      <c r="D5" s="395" t="s">
        <v>617</v>
      </c>
      <c r="E5" s="395" t="s">
        <v>618</v>
      </c>
      <c r="F5" s="395" t="s">
        <v>617</v>
      </c>
      <c r="G5" s="395" t="s">
        <v>618</v>
      </c>
      <c r="H5" s="395" t="s">
        <v>617</v>
      </c>
      <c r="I5" s="395" t="s">
        <v>618</v>
      </c>
      <c r="J5" s="1176"/>
      <c r="K5" s="1176"/>
      <c r="L5" s="1176"/>
      <c r="M5" s="1176"/>
    </row>
    <row r="6" spans="1:13" s="310" customFormat="1" ht="42.75" customHeight="1" thickBot="1">
      <c r="A6" s="1182"/>
      <c r="B6" s="1170" t="s">
        <v>511</v>
      </c>
      <c r="C6" s="1170"/>
      <c r="D6" s="1170" t="s">
        <v>640</v>
      </c>
      <c r="E6" s="1170"/>
      <c r="F6" s="1170" t="s">
        <v>641</v>
      </c>
      <c r="G6" s="1170"/>
      <c r="H6" s="1183" t="s">
        <v>663</v>
      </c>
      <c r="I6" s="1183"/>
      <c r="J6" s="394" t="s">
        <v>640</v>
      </c>
      <c r="K6" s="395" t="s">
        <v>641</v>
      </c>
      <c r="L6" s="394" t="s">
        <v>328</v>
      </c>
      <c r="M6" s="395" t="s">
        <v>642</v>
      </c>
    </row>
    <row r="7" spans="1:13" s="310" customFormat="1" ht="13.5" customHeight="1" thickBot="1">
      <c r="A7" s="396">
        <v>1</v>
      </c>
      <c r="B7" s="394">
        <v>2</v>
      </c>
      <c r="C7" s="394">
        <v>3</v>
      </c>
      <c r="D7" s="397">
        <v>4</v>
      </c>
      <c r="E7" s="395">
        <v>5</v>
      </c>
      <c r="F7" s="395">
        <v>6</v>
      </c>
      <c r="G7" s="395">
        <v>7</v>
      </c>
      <c r="H7" s="394">
        <v>8</v>
      </c>
      <c r="I7" s="397">
        <v>9</v>
      </c>
      <c r="J7" s="397">
        <v>10</v>
      </c>
      <c r="K7" s="397">
        <v>11</v>
      </c>
      <c r="L7" s="397" t="s">
        <v>513</v>
      </c>
      <c r="M7" s="398" t="s">
        <v>512</v>
      </c>
    </row>
    <row r="8" spans="1:13" ht="12.75" customHeight="1">
      <c r="A8" s="399" t="s">
        <v>500</v>
      </c>
      <c r="B8" s="400"/>
      <c r="C8" s="202"/>
      <c r="D8" s="202"/>
      <c r="E8" s="201"/>
      <c r="F8" s="202"/>
      <c r="G8" s="202"/>
      <c r="H8" s="203"/>
      <c r="I8" s="203"/>
      <c r="J8" s="203"/>
      <c r="K8" s="203"/>
      <c r="L8" s="669">
        <f>J8+K8</f>
        <v>0</v>
      </c>
      <c r="M8" s="401">
        <f>IF((C8&lt;&gt;0),ROUND((L8/C8)*100,1),"")</f>
      </c>
    </row>
    <row r="9" spans="1:13" ht="12.75" customHeight="1">
      <c r="A9" s="402" t="s">
        <v>879</v>
      </c>
      <c r="B9" s="403"/>
      <c r="C9" s="218"/>
      <c r="D9" s="218"/>
      <c r="E9" s="218"/>
      <c r="F9" s="218"/>
      <c r="G9" s="218"/>
      <c r="H9" s="218"/>
      <c r="I9" s="218"/>
      <c r="J9" s="218"/>
      <c r="K9" s="218"/>
      <c r="L9" s="670">
        <f aca="true" t="shared" si="0" ref="L9:L14">J9+K9</f>
        <v>0</v>
      </c>
      <c r="M9" s="404">
        <f aca="true" t="shared" si="1" ref="M9:M15">IF((C9&lt;&gt;0),ROUND((L9/C9)*100,1),"")</f>
      </c>
    </row>
    <row r="10" spans="1:13" ht="12.75" customHeight="1">
      <c r="A10" s="405" t="s">
        <v>501</v>
      </c>
      <c r="B10" s="406"/>
      <c r="C10" s="199"/>
      <c r="D10" s="199"/>
      <c r="E10" s="199"/>
      <c r="F10" s="199"/>
      <c r="G10" s="199"/>
      <c r="H10" s="199"/>
      <c r="I10" s="199"/>
      <c r="J10" s="199"/>
      <c r="K10" s="199"/>
      <c r="L10" s="670">
        <f t="shared" si="0"/>
        <v>0</v>
      </c>
      <c r="M10" s="407">
        <f t="shared" si="1"/>
      </c>
    </row>
    <row r="11" spans="1:13" ht="12.75" customHeight="1">
      <c r="A11" s="405" t="s">
        <v>457</v>
      </c>
      <c r="B11" s="406"/>
      <c r="C11" s="199"/>
      <c r="D11" s="199"/>
      <c r="E11" s="199"/>
      <c r="F11" s="199"/>
      <c r="G11" s="199"/>
      <c r="H11" s="199"/>
      <c r="I11" s="199"/>
      <c r="J11" s="199"/>
      <c r="K11" s="199"/>
      <c r="L11" s="670">
        <f t="shared" si="0"/>
        <v>0</v>
      </c>
      <c r="M11" s="407">
        <f t="shared" si="1"/>
      </c>
    </row>
    <row r="12" spans="1:13" ht="12.75" customHeight="1">
      <c r="A12" s="405" t="s">
        <v>502</v>
      </c>
      <c r="B12" s="406"/>
      <c r="C12" s="199"/>
      <c r="D12" s="199"/>
      <c r="E12" s="199"/>
      <c r="F12" s="199"/>
      <c r="G12" s="199"/>
      <c r="H12" s="199"/>
      <c r="I12" s="199"/>
      <c r="J12" s="199"/>
      <c r="K12" s="199"/>
      <c r="L12" s="670">
        <f t="shared" si="0"/>
        <v>0</v>
      </c>
      <c r="M12" s="407">
        <f t="shared" si="1"/>
      </c>
    </row>
    <row r="13" spans="1:13" ht="12.75" customHeight="1">
      <c r="A13" s="405" t="s">
        <v>503</v>
      </c>
      <c r="B13" s="406"/>
      <c r="C13" s="199"/>
      <c r="D13" s="199"/>
      <c r="E13" s="199"/>
      <c r="F13" s="199"/>
      <c r="G13" s="199"/>
      <c r="H13" s="204"/>
      <c r="I13" s="204"/>
      <c r="J13" s="204"/>
      <c r="K13" s="204"/>
      <c r="L13" s="670">
        <f t="shared" si="0"/>
        <v>0</v>
      </c>
      <c r="M13" s="408">
        <f t="shared" si="1"/>
      </c>
    </row>
    <row r="14" spans="1:13" ht="12.75" customHeight="1" thickBot="1">
      <c r="A14" s="409"/>
      <c r="B14" s="410"/>
      <c r="C14" s="200"/>
      <c r="D14" s="200"/>
      <c r="E14" s="200"/>
      <c r="F14" s="200"/>
      <c r="G14" s="200"/>
      <c r="H14" s="200"/>
      <c r="I14" s="200"/>
      <c r="J14" s="200"/>
      <c r="K14" s="200"/>
      <c r="L14" s="671">
        <f t="shared" si="0"/>
        <v>0</v>
      </c>
      <c r="M14" s="411">
        <f t="shared" si="1"/>
      </c>
    </row>
    <row r="15" spans="1:13" ht="12.75" customHeight="1" thickBot="1">
      <c r="A15" s="412" t="s">
        <v>505</v>
      </c>
      <c r="B15" s="413">
        <f>B8+SUM(B10:B14)</f>
        <v>0</v>
      </c>
      <c r="C15" s="413">
        <f aca="true" t="shared" si="2" ref="C15:K15">C8+SUM(C10:C14)</f>
        <v>0</v>
      </c>
      <c r="D15" s="413">
        <f t="shared" si="2"/>
        <v>0</v>
      </c>
      <c r="E15" s="413">
        <f t="shared" si="2"/>
        <v>0</v>
      </c>
      <c r="F15" s="413">
        <f t="shared" si="2"/>
        <v>0</v>
      </c>
      <c r="G15" s="413">
        <f t="shared" si="2"/>
        <v>0</v>
      </c>
      <c r="H15" s="413">
        <f t="shared" si="2"/>
        <v>0</v>
      </c>
      <c r="I15" s="413">
        <f t="shared" si="2"/>
        <v>0</v>
      </c>
      <c r="J15" s="413">
        <f t="shared" si="2"/>
        <v>0</v>
      </c>
      <c r="K15" s="413">
        <f t="shared" si="2"/>
        <v>0</v>
      </c>
      <c r="L15" s="413">
        <f>J15+K15</f>
        <v>0</v>
      </c>
      <c r="M15" s="414">
        <f t="shared" si="1"/>
      </c>
    </row>
    <row r="16" spans="1:13" ht="9.75" customHeight="1">
      <c r="A16" s="193"/>
      <c r="B16" s="197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  <row r="17" spans="1:13" ht="13.5" customHeight="1" thickBot="1">
      <c r="A17" s="195" t="s">
        <v>510</v>
      </c>
      <c r="B17" s="198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</row>
    <row r="18" spans="1:13" ht="12.75" customHeight="1">
      <c r="A18" s="415" t="s">
        <v>506</v>
      </c>
      <c r="B18" s="400"/>
      <c r="C18" s="202"/>
      <c r="D18" s="202"/>
      <c r="E18" s="201"/>
      <c r="F18" s="202"/>
      <c r="G18" s="202"/>
      <c r="H18" s="679"/>
      <c r="I18" s="679"/>
      <c r="J18" s="679"/>
      <c r="K18" s="679"/>
      <c r="L18" s="668">
        <f>J18+K18</f>
        <v>0</v>
      </c>
      <c r="M18" s="416">
        <f>IF((C18&lt;&gt;0),ROUND((L18/C18)*100,1),"")</f>
      </c>
    </row>
    <row r="19" spans="1:13" ht="12.75" customHeight="1">
      <c r="A19" s="417" t="s">
        <v>507</v>
      </c>
      <c r="B19" s="403"/>
      <c r="C19" s="199"/>
      <c r="D19" s="199"/>
      <c r="E19" s="199"/>
      <c r="F19" s="199"/>
      <c r="G19" s="199"/>
      <c r="H19" s="680"/>
      <c r="I19" s="680"/>
      <c r="J19" s="680"/>
      <c r="K19" s="680"/>
      <c r="L19" s="672">
        <f aca="true" t="shared" si="3" ref="L19:L24">J19+K19</f>
        <v>0</v>
      </c>
      <c r="M19" s="418">
        <f aca="true" t="shared" si="4" ref="M19:M25">IF((C19&lt;&gt;0),ROUND((L19/C19)*100,1),"")</f>
      </c>
    </row>
    <row r="20" spans="1:13" ht="12.75" customHeight="1">
      <c r="A20" s="417" t="s">
        <v>508</v>
      </c>
      <c r="B20" s="406"/>
      <c r="C20" s="199"/>
      <c r="D20" s="199"/>
      <c r="E20" s="199"/>
      <c r="F20" s="199"/>
      <c r="G20" s="199"/>
      <c r="H20" s="680"/>
      <c r="I20" s="680"/>
      <c r="J20" s="680"/>
      <c r="K20" s="680"/>
      <c r="L20" s="672">
        <f t="shared" si="3"/>
        <v>0</v>
      </c>
      <c r="M20" s="418">
        <f t="shared" si="4"/>
      </c>
    </row>
    <row r="21" spans="1:13" ht="12.75" customHeight="1">
      <c r="A21" s="417" t="s">
        <v>509</v>
      </c>
      <c r="B21" s="406"/>
      <c r="C21" s="199"/>
      <c r="D21" s="199"/>
      <c r="E21" s="199"/>
      <c r="F21" s="199"/>
      <c r="G21" s="199"/>
      <c r="H21" s="680"/>
      <c r="I21" s="680"/>
      <c r="J21" s="680"/>
      <c r="K21" s="680"/>
      <c r="L21" s="672">
        <f t="shared" si="3"/>
        <v>0</v>
      </c>
      <c r="M21" s="418">
        <f t="shared" si="4"/>
      </c>
    </row>
    <row r="22" spans="1:13" ht="12.75" customHeight="1">
      <c r="A22" s="419"/>
      <c r="B22" s="406"/>
      <c r="C22" s="199"/>
      <c r="D22" s="199"/>
      <c r="E22" s="199"/>
      <c r="F22" s="199"/>
      <c r="G22" s="199"/>
      <c r="H22" s="680"/>
      <c r="I22" s="680"/>
      <c r="J22" s="680"/>
      <c r="K22" s="680"/>
      <c r="L22" s="672">
        <f t="shared" si="3"/>
        <v>0</v>
      </c>
      <c r="M22" s="418">
        <f t="shared" si="4"/>
      </c>
    </row>
    <row r="23" spans="1:13" ht="12.75" customHeight="1">
      <c r="A23" s="419"/>
      <c r="B23" s="406"/>
      <c r="C23" s="199"/>
      <c r="D23" s="199"/>
      <c r="E23" s="199"/>
      <c r="F23" s="199"/>
      <c r="G23" s="199"/>
      <c r="H23" s="680"/>
      <c r="I23" s="680"/>
      <c r="J23" s="680"/>
      <c r="K23" s="680"/>
      <c r="L23" s="672">
        <f t="shared" si="3"/>
        <v>0</v>
      </c>
      <c r="M23" s="420">
        <f t="shared" si="4"/>
      </c>
    </row>
    <row r="24" spans="1:13" ht="12.75" customHeight="1" thickBot="1">
      <c r="A24" s="421"/>
      <c r="B24" s="410"/>
      <c r="C24" s="200"/>
      <c r="D24" s="200"/>
      <c r="E24" s="200"/>
      <c r="F24" s="200"/>
      <c r="G24" s="200"/>
      <c r="H24" s="678"/>
      <c r="I24" s="678"/>
      <c r="J24" s="678"/>
      <c r="K24" s="678"/>
      <c r="L24" s="673">
        <f t="shared" si="3"/>
        <v>0</v>
      </c>
      <c r="M24" s="422">
        <f t="shared" si="4"/>
      </c>
    </row>
    <row r="25" spans="1:13" ht="13.5" customHeight="1" thickBot="1">
      <c r="A25" s="423" t="s">
        <v>458</v>
      </c>
      <c r="B25" s="413">
        <f>SUM(B18:B24)</f>
        <v>0</v>
      </c>
      <c r="C25" s="413">
        <f aca="true" t="shared" si="5" ref="C25:K25">SUM(C18:C24)</f>
        <v>0</v>
      </c>
      <c r="D25" s="413">
        <f t="shared" si="5"/>
        <v>0</v>
      </c>
      <c r="E25" s="413">
        <f t="shared" si="5"/>
        <v>0</v>
      </c>
      <c r="F25" s="413">
        <f t="shared" si="5"/>
        <v>0</v>
      </c>
      <c r="G25" s="413">
        <f t="shared" si="5"/>
        <v>0</v>
      </c>
      <c r="H25" s="413">
        <f t="shared" si="5"/>
        <v>0</v>
      </c>
      <c r="I25" s="413">
        <f t="shared" si="5"/>
        <v>0</v>
      </c>
      <c r="J25" s="413">
        <f t="shared" si="5"/>
        <v>0</v>
      </c>
      <c r="K25" s="413">
        <f t="shared" si="5"/>
        <v>0</v>
      </c>
      <c r="L25" s="413">
        <f>J25+K25</f>
        <v>0</v>
      </c>
      <c r="M25" s="424">
        <f t="shared" si="4"/>
      </c>
    </row>
    <row r="26" spans="1:13" ht="10.5" customHeight="1">
      <c r="A26" s="1169" t="s">
        <v>720</v>
      </c>
      <c r="B26" s="1169"/>
      <c r="C26" s="1169"/>
      <c r="D26" s="1169"/>
      <c r="E26" s="1169"/>
      <c r="F26" s="1169"/>
      <c r="G26" s="1169"/>
      <c r="H26" s="1169"/>
      <c r="I26" s="1169"/>
      <c r="J26" s="1169"/>
      <c r="K26" s="1169"/>
      <c r="L26" s="1169"/>
      <c r="M26" s="1169"/>
    </row>
    <row r="27" spans="1:13" ht="6" customHeight="1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</row>
    <row r="28" spans="1:13" ht="15" customHeight="1">
      <c r="A28" s="1184" t="s">
        <v>643</v>
      </c>
      <c r="B28" s="1184"/>
      <c r="C28" s="1184"/>
      <c r="D28" s="1184"/>
      <c r="E28" s="1184"/>
      <c r="F28" s="1184"/>
      <c r="G28" s="1184"/>
      <c r="H28" s="1184"/>
      <c r="I28" s="1184"/>
      <c r="J28" s="1184"/>
      <c r="K28" s="1184"/>
      <c r="L28" s="1184"/>
      <c r="M28" s="1184"/>
    </row>
    <row r="29" spans="12:13" ht="12" customHeight="1" thickBot="1">
      <c r="L29" s="1166" t="s">
        <v>365</v>
      </c>
      <c r="M29" s="1166"/>
    </row>
    <row r="30" spans="1:13" ht="13.5" thickBot="1">
      <c r="A30" s="1177" t="s">
        <v>514</v>
      </c>
      <c r="B30" s="1178"/>
      <c r="C30" s="1178"/>
      <c r="D30" s="1178"/>
      <c r="E30" s="1178"/>
      <c r="F30" s="1178"/>
      <c r="G30" s="1178"/>
      <c r="H30" s="1178"/>
      <c r="I30" s="1178"/>
      <c r="J30" s="1178"/>
      <c r="K30" s="426" t="s">
        <v>617</v>
      </c>
      <c r="L30" s="426" t="s">
        <v>618</v>
      </c>
      <c r="M30" s="426" t="s">
        <v>533</v>
      </c>
    </row>
    <row r="31" spans="1:13" ht="12.75">
      <c r="A31" s="1172"/>
      <c r="B31" s="1173"/>
      <c r="C31" s="1173"/>
      <c r="D31" s="1173"/>
      <c r="E31" s="1173"/>
      <c r="F31" s="1173"/>
      <c r="G31" s="1173"/>
      <c r="H31" s="1173"/>
      <c r="I31" s="1173"/>
      <c r="J31" s="1173"/>
      <c r="K31" s="675"/>
      <c r="L31" s="676"/>
      <c r="M31" s="676"/>
    </row>
    <row r="32" spans="1:13" ht="13.5" thickBot="1">
      <c r="A32" s="1174"/>
      <c r="B32" s="1175"/>
      <c r="C32" s="1175"/>
      <c r="D32" s="1175"/>
      <c r="E32" s="1175"/>
      <c r="F32" s="1175"/>
      <c r="G32" s="1175"/>
      <c r="H32" s="1175"/>
      <c r="I32" s="1175"/>
      <c r="J32" s="1175"/>
      <c r="K32" s="677"/>
      <c r="L32" s="678"/>
      <c r="M32" s="678"/>
    </row>
    <row r="33" spans="1:13" ht="13.5" thickBot="1">
      <c r="A33" s="1164" t="s">
        <v>329</v>
      </c>
      <c r="B33" s="1165"/>
      <c r="C33" s="1165"/>
      <c r="D33" s="1165"/>
      <c r="E33" s="1165"/>
      <c r="F33" s="1165"/>
      <c r="G33" s="1165"/>
      <c r="H33" s="1165"/>
      <c r="I33" s="1165"/>
      <c r="J33" s="1165"/>
      <c r="K33" s="674">
        <f>SUM(K31:K32)</f>
        <v>0</v>
      </c>
      <c r="L33" s="674">
        <f>SUM(L31:L32)</f>
        <v>0</v>
      </c>
      <c r="M33" s="674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11. melléklet a 7/2012. (V.10.)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D52" sqref="D52"/>
    </sheetView>
  </sheetViews>
  <sheetFormatPr defaultColWidth="9.00390625" defaultRowHeight="12.75"/>
  <cols>
    <col min="1" max="1" width="10.875" style="5" customWidth="1"/>
    <col min="2" max="2" width="9.875" style="6" customWidth="1"/>
    <col min="3" max="3" width="44.625" style="6" customWidth="1"/>
    <col min="4" max="6" width="11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721</v>
      </c>
      <c r="D1" s="1185"/>
      <c r="E1" s="1185"/>
      <c r="F1" s="1185"/>
    </row>
    <row r="2" spans="1:6" s="427" customFormat="1" ht="15.75">
      <c r="A2" s="66" t="s">
        <v>330</v>
      </c>
      <c r="B2" s="67"/>
      <c r="C2" s="1187" t="s">
        <v>331</v>
      </c>
      <c r="D2" s="1188"/>
      <c r="E2" s="1189"/>
      <c r="F2" s="68" t="s">
        <v>332</v>
      </c>
    </row>
    <row r="3" spans="1:6" s="427" customFormat="1" ht="16.5" thickBot="1">
      <c r="A3" s="69" t="s">
        <v>333</v>
      </c>
      <c r="B3" s="70"/>
      <c r="C3" s="1190" t="s">
        <v>334</v>
      </c>
      <c r="D3" s="1191"/>
      <c r="E3" s="1192"/>
      <c r="F3" s="71" t="s">
        <v>335</v>
      </c>
    </row>
    <row r="4" spans="1:6" s="428" customFormat="1" ht="15.75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.75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298" customFormat="1" ht="15.75" customHeight="1" thickBot="1">
      <c r="A8" s="73"/>
      <c r="B8" s="74"/>
      <c r="C8" s="74" t="s">
        <v>341</v>
      </c>
      <c r="D8" s="74"/>
      <c r="E8" s="74"/>
      <c r="F8" s="75"/>
    </row>
    <row r="9" spans="1:6" s="429" customFormat="1" ht="12" customHeight="1" thickBot="1">
      <c r="A9" s="76">
        <v>1</v>
      </c>
      <c r="B9" s="77"/>
      <c r="C9" s="78" t="s">
        <v>699</v>
      </c>
      <c r="D9" s="820">
        <f>SUM(D10:D13)</f>
        <v>0</v>
      </c>
      <c r="E9" s="820">
        <f>SUM(E10:E13)</f>
        <v>0</v>
      </c>
      <c r="F9" s="816">
        <f>SUM(F10:F13)</f>
        <v>0</v>
      </c>
    </row>
    <row r="10" spans="1:6" s="430" customFormat="1" ht="12" customHeight="1">
      <c r="A10" s="79"/>
      <c r="B10" s="983" t="s">
        <v>439</v>
      </c>
      <c r="C10" s="57" t="s">
        <v>922</v>
      </c>
      <c r="D10" s="268"/>
      <c r="E10" s="268"/>
      <c r="F10" s="817"/>
    </row>
    <row r="11" spans="1:6" s="430" customFormat="1" ht="12" customHeight="1">
      <c r="A11" s="79"/>
      <c r="B11" s="983" t="s">
        <v>440</v>
      </c>
      <c r="C11" s="57" t="s">
        <v>471</v>
      </c>
      <c r="D11" s="268"/>
      <c r="E11" s="268"/>
      <c r="F11" s="817"/>
    </row>
    <row r="12" spans="1:6" s="430" customFormat="1" ht="12" customHeight="1">
      <c r="A12" s="79"/>
      <c r="B12" s="983" t="s">
        <v>441</v>
      </c>
      <c r="C12" s="57" t="s">
        <v>472</v>
      </c>
      <c r="D12" s="268"/>
      <c r="E12" s="268"/>
      <c r="F12" s="817"/>
    </row>
    <row r="13" spans="1:6" s="430" customFormat="1" ht="12" customHeight="1" thickBot="1">
      <c r="A13" s="79"/>
      <c r="B13" s="983" t="s">
        <v>442</v>
      </c>
      <c r="C13" s="57" t="s">
        <v>473</v>
      </c>
      <c r="D13" s="268"/>
      <c r="E13" s="268"/>
      <c r="F13" s="817"/>
    </row>
    <row r="14" spans="1:6" s="429" customFormat="1" ht="12" customHeight="1" thickBot="1">
      <c r="A14" s="76">
        <v>2</v>
      </c>
      <c r="B14" s="77"/>
      <c r="C14" s="78" t="s">
        <v>713</v>
      </c>
      <c r="D14" s="821">
        <f>SUM(D15:D18)</f>
        <v>0</v>
      </c>
      <c r="E14" s="821">
        <f>SUM(E15:E18)</f>
        <v>0</v>
      </c>
      <c r="F14" s="806">
        <f>SUM(F15:F18)</f>
        <v>0</v>
      </c>
    </row>
    <row r="15" spans="1:6" s="429" customFormat="1" ht="12" customHeight="1">
      <c r="A15" s="81"/>
      <c r="B15" s="984" t="s">
        <v>445</v>
      </c>
      <c r="C15" s="82" t="s">
        <v>394</v>
      </c>
      <c r="D15" s="822"/>
      <c r="E15" s="822"/>
      <c r="F15" s="818"/>
    </row>
    <row r="16" spans="1:6" s="429" customFormat="1" ht="12" customHeight="1">
      <c r="A16" s="83"/>
      <c r="B16" s="985" t="s">
        <v>446</v>
      </c>
      <c r="C16" s="59" t="s">
        <v>343</v>
      </c>
      <c r="D16" s="325"/>
      <c r="E16" s="325"/>
      <c r="F16" s="804"/>
    </row>
    <row r="17" spans="1:6" s="430" customFormat="1" ht="12" customHeight="1">
      <c r="A17" s="79"/>
      <c r="B17" s="983" t="s">
        <v>447</v>
      </c>
      <c r="C17" s="57" t="s">
        <v>344</v>
      </c>
      <c r="D17" s="268"/>
      <c r="E17" s="268"/>
      <c r="F17" s="817"/>
    </row>
    <row r="18" spans="1:6" s="430" customFormat="1" ht="12" customHeight="1" thickBot="1">
      <c r="A18" s="79"/>
      <c r="B18" s="983" t="s">
        <v>448</v>
      </c>
      <c r="C18" s="57" t="s">
        <v>345</v>
      </c>
      <c r="D18" s="268"/>
      <c r="E18" s="268"/>
      <c r="F18" s="817"/>
    </row>
    <row r="19" spans="1:6" s="429" customFormat="1" ht="12" customHeight="1" thickBot="1">
      <c r="A19" s="76">
        <v>3</v>
      </c>
      <c r="B19" s="77"/>
      <c r="C19" s="78" t="s">
        <v>714</v>
      </c>
      <c r="D19" s="821">
        <f>SUM(D20:D28)</f>
        <v>0</v>
      </c>
      <c r="E19" s="821">
        <f>SUM(E20:E28)</f>
        <v>0</v>
      </c>
      <c r="F19" s="806">
        <f>SUM(F20:F28)</f>
        <v>0</v>
      </c>
    </row>
    <row r="20" spans="1:6" s="430" customFormat="1" ht="12" customHeight="1">
      <c r="A20" s="79"/>
      <c r="B20" s="983" t="s">
        <v>412</v>
      </c>
      <c r="C20" s="57" t="s">
        <v>348</v>
      </c>
      <c r="D20" s="268"/>
      <c r="E20" s="268"/>
      <c r="F20" s="817"/>
    </row>
    <row r="21" spans="1:6" s="430" customFormat="1" ht="12" customHeight="1">
      <c r="A21" s="79"/>
      <c r="B21" s="983" t="s">
        <v>413</v>
      </c>
      <c r="C21" s="57" t="s">
        <v>35</v>
      </c>
      <c r="D21" s="268"/>
      <c r="E21" s="268"/>
      <c r="F21" s="817"/>
    </row>
    <row r="22" spans="1:6" s="430" customFormat="1" ht="12" customHeight="1">
      <c r="A22" s="79"/>
      <c r="B22" s="983" t="s">
        <v>414</v>
      </c>
      <c r="C22" s="57" t="s">
        <v>402</v>
      </c>
      <c r="D22" s="268"/>
      <c r="E22" s="268"/>
      <c r="F22" s="817"/>
    </row>
    <row r="23" spans="1:6" s="430" customFormat="1" ht="12" customHeight="1">
      <c r="A23" s="79"/>
      <c r="B23" s="983" t="s">
        <v>415</v>
      </c>
      <c r="C23" s="57" t="s">
        <v>349</v>
      </c>
      <c r="D23" s="268"/>
      <c r="E23" s="268"/>
      <c r="F23" s="817"/>
    </row>
    <row r="24" spans="1:6" s="430" customFormat="1" ht="12" customHeight="1">
      <c r="A24" s="79"/>
      <c r="B24" s="983" t="s">
        <v>700</v>
      </c>
      <c r="C24" s="57" t="s">
        <v>350</v>
      </c>
      <c r="D24" s="268"/>
      <c r="E24" s="268"/>
      <c r="F24" s="817"/>
    </row>
    <row r="25" spans="1:6" s="430" customFormat="1" ht="12" customHeight="1">
      <c r="A25" s="79"/>
      <c r="B25" s="983" t="s">
        <v>701</v>
      </c>
      <c r="C25" s="57" t="s">
        <v>351</v>
      </c>
      <c r="D25" s="268"/>
      <c r="E25" s="268"/>
      <c r="F25" s="817"/>
    </row>
    <row r="26" spans="1:6" s="430" customFormat="1" ht="12" customHeight="1">
      <c r="A26" s="79"/>
      <c r="B26" s="983" t="s">
        <v>702</v>
      </c>
      <c r="C26" s="57" t="s">
        <v>352</v>
      </c>
      <c r="D26" s="268"/>
      <c r="E26" s="268"/>
      <c r="F26" s="817"/>
    </row>
    <row r="27" spans="1:6" s="430" customFormat="1" ht="12" customHeight="1">
      <c r="A27" s="79"/>
      <c r="B27" s="983" t="s">
        <v>703</v>
      </c>
      <c r="C27" s="57" t="s">
        <v>824</v>
      </c>
      <c r="D27" s="268"/>
      <c r="E27" s="268"/>
      <c r="F27" s="817"/>
    </row>
    <row r="28" spans="1:6" s="430" customFormat="1" ht="12" customHeight="1" thickBot="1">
      <c r="A28" s="84"/>
      <c r="B28" s="986" t="s">
        <v>704</v>
      </c>
      <c r="C28" s="58" t="s">
        <v>534</v>
      </c>
      <c r="D28" s="271"/>
      <c r="E28" s="271"/>
      <c r="F28" s="800"/>
    </row>
    <row r="29" spans="1:6" s="429" customFormat="1" ht="12" customHeight="1" thickBot="1">
      <c r="A29" s="76">
        <v>4</v>
      </c>
      <c r="B29" s="77"/>
      <c r="C29" s="78" t="s">
        <v>715</v>
      </c>
      <c r="D29" s="821">
        <f>SUM(D30:D32)</f>
        <v>0</v>
      </c>
      <c r="E29" s="821">
        <f>SUM(E30:E32)</f>
        <v>0</v>
      </c>
      <c r="F29" s="806">
        <f>SUM(F30:F32)</f>
        <v>0</v>
      </c>
    </row>
    <row r="30" spans="1:6" s="430" customFormat="1" ht="12" customHeight="1">
      <c r="A30" s="79"/>
      <c r="B30" s="983" t="s">
        <v>416</v>
      </c>
      <c r="C30" s="57" t="s">
        <v>347</v>
      </c>
      <c r="D30" s="268"/>
      <c r="E30" s="268"/>
      <c r="F30" s="817"/>
    </row>
    <row r="31" spans="1:6" s="430" customFormat="1" ht="12" customHeight="1">
      <c r="A31" s="79"/>
      <c r="B31" s="983" t="s">
        <v>417</v>
      </c>
      <c r="C31" s="57" t="s">
        <v>393</v>
      </c>
      <c r="D31" s="268"/>
      <c r="E31" s="268"/>
      <c r="F31" s="817"/>
    </row>
    <row r="32" spans="1:6" s="430" customFormat="1" ht="12" customHeight="1" thickBot="1">
      <c r="A32" s="79"/>
      <c r="B32" s="983" t="s">
        <v>418</v>
      </c>
      <c r="C32" s="57" t="s">
        <v>474</v>
      </c>
      <c r="D32" s="268"/>
      <c r="E32" s="268"/>
      <c r="F32" s="817"/>
    </row>
    <row r="33" spans="1:6" s="430" customFormat="1" ht="12" customHeight="1" thickBot="1">
      <c r="A33" s="76">
        <v>5</v>
      </c>
      <c r="B33" s="77"/>
      <c r="C33" s="78" t="s">
        <v>716</v>
      </c>
      <c r="D33" s="821">
        <f>SUM(D34:D38)</f>
        <v>0</v>
      </c>
      <c r="E33" s="821">
        <f>SUM(E34:E38)</f>
        <v>0</v>
      </c>
      <c r="F33" s="806">
        <f>SUM(F34:F38)</f>
        <v>0</v>
      </c>
    </row>
    <row r="34" spans="1:6" s="430" customFormat="1" ht="12" customHeight="1">
      <c r="A34" s="86"/>
      <c r="B34" s="987" t="s">
        <v>419</v>
      </c>
      <c r="C34" s="87" t="s">
        <v>518</v>
      </c>
      <c r="D34" s="267"/>
      <c r="E34" s="267"/>
      <c r="F34" s="819"/>
    </row>
    <row r="35" spans="1:6" s="430" customFormat="1" ht="12" customHeight="1">
      <c r="A35" s="79"/>
      <c r="B35" s="983" t="s">
        <v>420</v>
      </c>
      <c r="C35" s="87" t="s">
        <v>519</v>
      </c>
      <c r="D35" s="268"/>
      <c r="E35" s="268"/>
      <c r="F35" s="817"/>
    </row>
    <row r="36" spans="1:6" s="430" customFormat="1" ht="12" customHeight="1">
      <c r="A36" s="79"/>
      <c r="B36" s="983" t="s">
        <v>421</v>
      </c>
      <c r="C36" s="57" t="s">
        <v>1075</v>
      </c>
      <c r="D36" s="268"/>
      <c r="E36" s="268"/>
      <c r="F36" s="817"/>
    </row>
    <row r="37" spans="1:6" s="430" customFormat="1" ht="12" customHeight="1">
      <c r="A37" s="79"/>
      <c r="B37" s="983" t="s">
        <v>705</v>
      </c>
      <c r="C37" s="89" t="s">
        <v>520</v>
      </c>
      <c r="D37" s="268"/>
      <c r="E37" s="268"/>
      <c r="F37" s="817"/>
    </row>
    <row r="38" spans="1:6" s="430" customFormat="1" ht="12" customHeight="1" thickBot="1">
      <c r="A38" s="84"/>
      <c r="B38" s="986" t="s">
        <v>706</v>
      </c>
      <c r="C38" s="58" t="s">
        <v>521</v>
      </c>
      <c r="D38" s="271"/>
      <c r="E38" s="271"/>
      <c r="F38" s="800"/>
    </row>
    <row r="39" spans="1:6" s="430" customFormat="1" ht="12" customHeight="1" thickBot="1">
      <c r="A39" s="694">
        <v>6</v>
      </c>
      <c r="B39" s="91"/>
      <c r="C39" s="801" t="s">
        <v>717</v>
      </c>
      <c r="D39" s="738">
        <f>SUM(D40:D41)</f>
        <v>0</v>
      </c>
      <c r="E39" s="738">
        <f>SUM(E40:E41)</f>
        <v>0</v>
      </c>
      <c r="F39" s="802">
        <f>SUM(F40:F41)</f>
        <v>0</v>
      </c>
    </row>
    <row r="40" spans="1:6" s="430" customFormat="1" ht="12" customHeight="1">
      <c r="A40" s="101"/>
      <c r="B40" s="985" t="s">
        <v>422</v>
      </c>
      <c r="C40" s="803" t="s">
        <v>78</v>
      </c>
      <c r="D40" s="325"/>
      <c r="E40" s="325"/>
      <c r="F40" s="804"/>
    </row>
    <row r="41" spans="1:6" s="430" customFormat="1" ht="12" customHeight="1" thickBot="1">
      <c r="A41" s="84"/>
      <c r="B41" s="986" t="s">
        <v>423</v>
      </c>
      <c r="C41" s="805" t="s">
        <v>79</v>
      </c>
      <c r="D41" s="271"/>
      <c r="E41" s="271"/>
      <c r="F41" s="800"/>
    </row>
    <row r="42" spans="1:6" s="429" customFormat="1" ht="24" customHeight="1" thickBot="1">
      <c r="A42" s="76">
        <v>7</v>
      </c>
      <c r="B42" s="988"/>
      <c r="C42" s="801" t="s">
        <v>718</v>
      </c>
      <c r="D42" s="821">
        <f>+D39+D33+D29+D19+D14+D9</f>
        <v>0</v>
      </c>
      <c r="E42" s="821">
        <f>+E39+E33+E29+E19+E14+E9</f>
        <v>0</v>
      </c>
      <c r="F42" s="806">
        <f>+F39+F33+F29+F19+F14+F9</f>
        <v>0</v>
      </c>
    </row>
    <row r="43" spans="1:6" s="430" customFormat="1" ht="12" customHeight="1">
      <c r="A43" s="999">
        <v>8</v>
      </c>
      <c r="B43" s="984"/>
      <c r="C43" s="1000" t="s">
        <v>81</v>
      </c>
      <c r="D43" s="822"/>
      <c r="E43" s="822"/>
      <c r="F43" s="818"/>
    </row>
    <row r="44" spans="1:6" s="430" customFormat="1" ht="12" customHeight="1" thickBot="1">
      <c r="A44" s="994">
        <v>9</v>
      </c>
      <c r="B44" s="989"/>
      <c r="C44" s="996" t="s">
        <v>396</v>
      </c>
      <c r="D44" s="997"/>
      <c r="E44" s="997"/>
      <c r="F44" s="998"/>
    </row>
    <row r="45" spans="1:6" s="430" customFormat="1" ht="24" customHeight="1" thickBot="1">
      <c r="A45" s="809">
        <v>10</v>
      </c>
      <c r="B45" s="990"/>
      <c r="C45" s="801" t="s">
        <v>719</v>
      </c>
      <c r="D45" s="820">
        <f>SUM(D46:D51)</f>
        <v>0</v>
      </c>
      <c r="E45" s="820">
        <f>SUM(E46:E51)</f>
        <v>0</v>
      </c>
      <c r="F45" s="816">
        <f>SUM(F46:F51)</f>
        <v>0</v>
      </c>
    </row>
    <row r="46" spans="1:6" s="430" customFormat="1" ht="12" customHeight="1">
      <c r="A46" s="810"/>
      <c r="B46" s="991" t="s">
        <v>707</v>
      </c>
      <c r="C46" s="57" t="s">
        <v>82</v>
      </c>
      <c r="D46" s="775"/>
      <c r="E46" s="775"/>
      <c r="F46" s="932"/>
    </row>
    <row r="47" spans="1:6" s="430" customFormat="1" ht="12" customHeight="1">
      <c r="A47" s="811"/>
      <c r="B47" s="992" t="s">
        <v>708</v>
      </c>
      <c r="C47" s="57" t="s">
        <v>543</v>
      </c>
      <c r="D47" s="924"/>
      <c r="E47" s="924"/>
      <c r="F47" s="933"/>
    </row>
    <row r="48" spans="1:6" s="430" customFormat="1" ht="12" customHeight="1">
      <c r="A48" s="811"/>
      <c r="B48" s="992" t="s">
        <v>709</v>
      </c>
      <c r="C48" s="57" t="s">
        <v>850</v>
      </c>
      <c r="D48" s="924"/>
      <c r="E48" s="924"/>
      <c r="F48" s="933"/>
    </row>
    <row r="49" spans="1:6" s="430" customFormat="1" ht="22.5">
      <c r="A49" s="811"/>
      <c r="B49" s="992" t="s">
        <v>710</v>
      </c>
      <c r="C49" s="57" t="s">
        <v>544</v>
      </c>
      <c r="D49" s="924"/>
      <c r="E49" s="924"/>
      <c r="F49" s="933"/>
    </row>
    <row r="50" spans="1:6" s="430" customFormat="1" ht="12" customHeight="1">
      <c r="A50" s="811"/>
      <c r="B50" s="992" t="s">
        <v>711</v>
      </c>
      <c r="C50" s="57" t="s">
        <v>83</v>
      </c>
      <c r="D50" s="924"/>
      <c r="E50" s="924"/>
      <c r="F50" s="933"/>
    </row>
    <row r="51" spans="1:6" s="430" customFormat="1" ht="12" customHeight="1" thickBot="1">
      <c r="A51" s="812"/>
      <c r="B51" s="993" t="s">
        <v>712</v>
      </c>
      <c r="C51" s="60" t="s">
        <v>911</v>
      </c>
      <c r="D51" s="995"/>
      <c r="E51" s="995"/>
      <c r="F51" s="934"/>
    </row>
    <row r="52" spans="1:6" s="430" customFormat="1" ht="12" customHeight="1" thickBot="1">
      <c r="A52" s="1001">
        <v>11</v>
      </c>
      <c r="B52" s="813"/>
      <c r="C52" s="814" t="s">
        <v>321</v>
      </c>
      <c r="D52" s="823">
        <f>+D45+D44+D43+D42</f>
        <v>0</v>
      </c>
      <c r="E52" s="823">
        <f>+E45+E44+E43+E42</f>
        <v>0</v>
      </c>
      <c r="F52" s="815">
        <f>+F45+F44+F43+F42</f>
        <v>0</v>
      </c>
    </row>
    <row r="53" spans="1:6" ht="12.75">
      <c r="A53" s="92"/>
      <c r="B53" s="93"/>
      <c r="C53" s="93"/>
      <c r="D53" s="176"/>
      <c r="E53" s="176"/>
      <c r="F53" s="114"/>
    </row>
    <row r="54" spans="1:6" ht="12.75">
      <c r="A54" s="92"/>
      <c r="B54" s="93"/>
      <c r="C54" s="93"/>
      <c r="D54" s="176"/>
      <c r="E54" s="176"/>
      <c r="F54" s="114"/>
    </row>
    <row r="55" spans="1:6" ht="14.25" customHeight="1" thickBot="1">
      <c r="A55" s="92"/>
      <c r="B55" s="93"/>
      <c r="C55" s="93"/>
      <c r="D55" s="176"/>
      <c r="E55" s="176"/>
      <c r="F55" s="114"/>
    </row>
    <row r="56" spans="1:6" s="298" customFormat="1" ht="16.5" customHeight="1" thickBot="1">
      <c r="A56" s="94"/>
      <c r="B56" s="95"/>
      <c r="C56" s="207" t="s">
        <v>356</v>
      </c>
      <c r="D56" s="177"/>
      <c r="E56" s="177"/>
      <c r="F56" s="115"/>
    </row>
    <row r="57" spans="1:6" s="431" customFormat="1" ht="12" customHeight="1" thickBot="1">
      <c r="A57" s="76">
        <v>11</v>
      </c>
      <c r="B57" s="77"/>
      <c r="C57" s="78" t="s">
        <v>84</v>
      </c>
      <c r="D57" s="821">
        <f>D58+D60+D61+D62+SUM(D64:D71)</f>
        <v>0</v>
      </c>
      <c r="E57" s="821">
        <f>E58+E60+E61+E62+SUM(E64:E71)</f>
        <v>0</v>
      </c>
      <c r="F57" s="806">
        <f>F58+F60+F61+F62+SUM(F64:F71)</f>
        <v>0</v>
      </c>
    </row>
    <row r="58" spans="1:6" ht="12" customHeight="1">
      <c r="A58" s="79"/>
      <c r="B58" s="96">
        <v>1</v>
      </c>
      <c r="C58" s="24" t="s">
        <v>323</v>
      </c>
      <c r="D58" s="268"/>
      <c r="E58" s="268"/>
      <c r="F58" s="817"/>
    </row>
    <row r="59" spans="1:6" ht="12" customHeight="1">
      <c r="A59" s="79"/>
      <c r="B59" s="96"/>
      <c r="C59" s="824" t="s">
        <v>85</v>
      </c>
      <c r="D59" s="827"/>
      <c r="E59" s="827"/>
      <c r="F59" s="826"/>
    </row>
    <row r="60" spans="1:6" ht="12" customHeight="1">
      <c r="A60" s="79"/>
      <c r="B60" s="96">
        <v>2</v>
      </c>
      <c r="C60" s="13" t="s">
        <v>324</v>
      </c>
      <c r="D60" s="268"/>
      <c r="E60" s="268"/>
      <c r="F60" s="817"/>
    </row>
    <row r="61" spans="1:6" ht="12" customHeight="1">
      <c r="A61" s="79"/>
      <c r="B61" s="96">
        <v>3</v>
      </c>
      <c r="C61" s="13" t="s">
        <v>550</v>
      </c>
      <c r="D61" s="268"/>
      <c r="E61" s="268"/>
      <c r="F61" s="817"/>
    </row>
    <row r="62" spans="1:6" ht="12" customHeight="1">
      <c r="A62" s="79"/>
      <c r="B62" s="96">
        <v>4</v>
      </c>
      <c r="C62" s="28" t="s">
        <v>405</v>
      </c>
      <c r="D62" s="268"/>
      <c r="E62" s="268"/>
      <c r="F62" s="817"/>
    </row>
    <row r="63" spans="1:6" ht="12" customHeight="1">
      <c r="A63" s="79"/>
      <c r="B63" s="96"/>
      <c r="C63" s="825" t="s">
        <v>86</v>
      </c>
      <c r="D63" s="827"/>
      <c r="E63" s="827"/>
      <c r="F63" s="826"/>
    </row>
    <row r="64" spans="1:6" ht="12" customHeight="1">
      <c r="A64" s="79"/>
      <c r="B64" s="96">
        <v>5</v>
      </c>
      <c r="C64" s="44" t="s">
        <v>476</v>
      </c>
      <c r="D64" s="268"/>
      <c r="E64" s="268"/>
      <c r="F64" s="817"/>
    </row>
    <row r="65" spans="1:6" ht="12" customHeight="1">
      <c r="A65" s="79"/>
      <c r="B65" s="96">
        <v>6</v>
      </c>
      <c r="C65" s="13" t="s">
        <v>463</v>
      </c>
      <c r="D65" s="268"/>
      <c r="E65" s="268"/>
      <c r="F65" s="817"/>
    </row>
    <row r="66" spans="1:6" ht="12" customHeight="1">
      <c r="A66" s="79"/>
      <c r="B66" s="96">
        <v>7</v>
      </c>
      <c r="C66" s="56" t="s">
        <v>487</v>
      </c>
      <c r="D66" s="268"/>
      <c r="E66" s="268"/>
      <c r="F66" s="817"/>
    </row>
    <row r="67" spans="1:6" ht="12" customHeight="1">
      <c r="A67" s="79"/>
      <c r="B67" s="96">
        <v>8</v>
      </c>
      <c r="C67" s="56" t="s">
        <v>462</v>
      </c>
      <c r="D67" s="268"/>
      <c r="E67" s="268"/>
      <c r="F67" s="817"/>
    </row>
    <row r="68" spans="1:6" ht="12" customHeight="1">
      <c r="A68" s="79"/>
      <c r="B68" s="96">
        <v>9</v>
      </c>
      <c r="C68" s="13" t="s">
        <v>400</v>
      </c>
      <c r="D68" s="268"/>
      <c r="E68" s="268"/>
      <c r="F68" s="817"/>
    </row>
    <row r="69" spans="1:6" ht="12" customHeight="1">
      <c r="A69" s="79"/>
      <c r="B69" s="96">
        <v>10</v>
      </c>
      <c r="C69" s="13" t="s">
        <v>326</v>
      </c>
      <c r="D69" s="268"/>
      <c r="E69" s="268"/>
      <c r="F69" s="817"/>
    </row>
    <row r="70" spans="1:6" ht="12" customHeight="1">
      <c r="A70" s="79"/>
      <c r="B70" s="96">
        <v>11</v>
      </c>
      <c r="C70" s="29" t="s">
        <v>479</v>
      </c>
      <c r="D70" s="268"/>
      <c r="E70" s="268"/>
      <c r="F70" s="817"/>
    </row>
    <row r="71" spans="1:6" ht="12" customHeight="1" thickBot="1">
      <c r="A71" s="79"/>
      <c r="B71" s="96">
        <v>12</v>
      </c>
      <c r="C71" s="45" t="s">
        <v>484</v>
      </c>
      <c r="D71" s="268"/>
      <c r="E71" s="268"/>
      <c r="F71" s="817"/>
    </row>
    <row r="72" spans="1:6" s="431" customFormat="1" ht="12" customHeight="1" thickBot="1">
      <c r="A72" s="76">
        <v>12</v>
      </c>
      <c r="B72" s="77"/>
      <c r="C72" s="78" t="s">
        <v>357</v>
      </c>
      <c r="D72" s="821">
        <f>SUM(D73:D78)</f>
        <v>0</v>
      </c>
      <c r="E72" s="832">
        <f>SUM(E73:E78)</f>
        <v>0</v>
      </c>
      <c r="F72" s="806">
        <f>SUM(F73:F78)</f>
        <v>0</v>
      </c>
    </row>
    <row r="73" spans="1:6" ht="12" customHeight="1">
      <c r="A73" s="79"/>
      <c r="B73" s="796">
        <v>1</v>
      </c>
      <c r="C73" s="18" t="s">
        <v>551</v>
      </c>
      <c r="D73" s="268"/>
      <c r="E73" s="833"/>
      <c r="F73" s="817"/>
    </row>
    <row r="74" spans="1:6" ht="12" customHeight="1">
      <c r="A74" s="79"/>
      <c r="B74" s="796">
        <v>2</v>
      </c>
      <c r="C74" s="13" t="s">
        <v>552</v>
      </c>
      <c r="D74" s="268"/>
      <c r="E74" s="834"/>
      <c r="F74" s="817"/>
    </row>
    <row r="75" spans="1:6" ht="12" customHeight="1">
      <c r="A75" s="79"/>
      <c r="B75" s="796">
        <v>3</v>
      </c>
      <c r="C75" s="13" t="s">
        <v>465</v>
      </c>
      <c r="D75" s="268"/>
      <c r="E75" s="834"/>
      <c r="F75" s="817"/>
    </row>
    <row r="76" spans="1:6" ht="12" customHeight="1">
      <c r="A76" s="79"/>
      <c r="B76" s="796">
        <v>4</v>
      </c>
      <c r="C76" s="13" t="s">
        <v>87</v>
      </c>
      <c r="D76" s="268"/>
      <c r="E76" s="834"/>
      <c r="F76" s="817"/>
    </row>
    <row r="77" spans="1:6" ht="12" customHeight="1">
      <c r="A77" s="79"/>
      <c r="B77" s="796">
        <v>5</v>
      </c>
      <c r="C77" s="13" t="s">
        <v>399</v>
      </c>
      <c r="D77" s="268"/>
      <c r="E77" s="834"/>
      <c r="F77" s="817"/>
    </row>
    <row r="78" spans="1:6" ht="12" customHeight="1" thickBot="1">
      <c r="A78" s="79"/>
      <c r="B78" s="796">
        <v>6</v>
      </c>
      <c r="C78" s="29" t="s">
        <v>406</v>
      </c>
      <c r="D78" s="268"/>
      <c r="E78" s="834"/>
      <c r="F78" s="817"/>
    </row>
    <row r="79" spans="1:6" s="431" customFormat="1" ht="12" customHeight="1" thickBot="1">
      <c r="A79" s="76">
        <v>13</v>
      </c>
      <c r="B79" s="77"/>
      <c r="C79" s="78" t="s">
        <v>327</v>
      </c>
      <c r="D79" s="821">
        <f>SUM(D80:D81)</f>
        <v>0</v>
      </c>
      <c r="E79" s="832">
        <f>SUM(E80:E81)</f>
        <v>0</v>
      </c>
      <c r="F79" s="806">
        <f>SUM(F80:F81)</f>
        <v>0</v>
      </c>
    </row>
    <row r="80" spans="1:6" ht="12" customHeight="1">
      <c r="A80" s="79"/>
      <c r="B80" s="796">
        <v>1</v>
      </c>
      <c r="C80" s="57" t="s">
        <v>359</v>
      </c>
      <c r="D80" s="268"/>
      <c r="E80" s="834"/>
      <c r="F80" s="817"/>
    </row>
    <row r="81" spans="1:6" ht="12" customHeight="1" thickBot="1">
      <c r="A81" s="84"/>
      <c r="B81" s="798">
        <v>2</v>
      </c>
      <c r="C81" s="58" t="s">
        <v>360</v>
      </c>
      <c r="D81" s="271"/>
      <c r="E81" s="835"/>
      <c r="F81" s="800"/>
    </row>
    <row r="82" spans="1:6" ht="12" customHeight="1" thickBot="1">
      <c r="A82" s="76">
        <v>14</v>
      </c>
      <c r="B82" s="77"/>
      <c r="C82" s="78" t="s">
        <v>361</v>
      </c>
      <c r="D82" s="838"/>
      <c r="E82" s="836"/>
      <c r="F82" s="828"/>
    </row>
    <row r="83" spans="1:6" ht="12" customHeight="1" thickBot="1">
      <c r="A83" s="76">
        <v>15</v>
      </c>
      <c r="B83" s="77"/>
      <c r="C83" s="78" t="s">
        <v>88</v>
      </c>
      <c r="D83" s="820">
        <f>+D57+D72+D79+D82</f>
        <v>0</v>
      </c>
      <c r="E83" s="935">
        <f>+E57+E72+E79+E82</f>
        <v>0</v>
      </c>
      <c r="F83" s="816">
        <f>+F57+F72+F79+F82</f>
        <v>0</v>
      </c>
    </row>
    <row r="84" spans="1:6" s="431" customFormat="1" ht="12" customHeight="1" thickBot="1">
      <c r="A84" s="76">
        <v>16</v>
      </c>
      <c r="B84" s="77"/>
      <c r="C84" s="78" t="s">
        <v>89</v>
      </c>
      <c r="D84" s="821">
        <f>SUM(D85:D90)</f>
        <v>0</v>
      </c>
      <c r="E84" s="832">
        <f>SUM(E85:E90)</f>
        <v>0</v>
      </c>
      <c r="F84" s="806">
        <f>SUM(F85:F90)</f>
        <v>0</v>
      </c>
    </row>
    <row r="85" spans="1:6" ht="12" customHeight="1">
      <c r="A85" s="79"/>
      <c r="B85" s="796">
        <v>1</v>
      </c>
      <c r="C85" s="13" t="s">
        <v>557</v>
      </c>
      <c r="D85" s="268"/>
      <c r="E85" s="834"/>
      <c r="F85" s="817"/>
    </row>
    <row r="86" spans="1:6" ht="12" customHeight="1">
      <c r="A86" s="79"/>
      <c r="B86" s="796">
        <v>2</v>
      </c>
      <c r="C86" s="13" t="s">
        <v>558</v>
      </c>
      <c r="D86" s="268"/>
      <c r="E86" s="834"/>
      <c r="F86" s="817"/>
    </row>
    <row r="87" spans="1:6" ht="12" customHeight="1">
      <c r="A87" s="79"/>
      <c r="B87" s="796">
        <v>3</v>
      </c>
      <c r="C87" s="13" t="s">
        <v>559</v>
      </c>
      <c r="D87" s="268"/>
      <c r="E87" s="834"/>
      <c r="F87" s="817"/>
    </row>
    <row r="88" spans="1:6" ht="12" customHeight="1">
      <c r="A88" s="79"/>
      <c r="B88" s="796">
        <v>4</v>
      </c>
      <c r="C88" s="13" t="s">
        <v>560</v>
      </c>
      <c r="D88" s="268"/>
      <c r="E88" s="834"/>
      <c r="F88" s="817"/>
    </row>
    <row r="89" spans="1:6" ht="22.5">
      <c r="A89" s="79"/>
      <c r="B89" s="796">
        <v>5</v>
      </c>
      <c r="C89" s="13" t="s">
        <v>562</v>
      </c>
      <c r="D89" s="268"/>
      <c r="E89" s="834"/>
      <c r="F89" s="817"/>
    </row>
    <row r="90" spans="1:6" ht="13.5" thickBot="1">
      <c r="A90" s="79"/>
      <c r="B90" s="796">
        <v>6</v>
      </c>
      <c r="C90" s="13" t="s">
        <v>90</v>
      </c>
      <c r="D90" s="268"/>
      <c r="E90" s="834"/>
      <c r="F90" s="817"/>
    </row>
    <row r="91" spans="1:6" ht="15" customHeight="1" thickBot="1">
      <c r="A91" s="694">
        <v>17</v>
      </c>
      <c r="B91" s="91"/>
      <c r="C91" s="78" t="s">
        <v>411</v>
      </c>
      <c r="D91" s="838"/>
      <c r="E91" s="836"/>
      <c r="F91" s="828"/>
    </row>
    <row r="92" spans="1:6" ht="13.5" thickBot="1">
      <c r="A92" s="97"/>
      <c r="B92" s="808"/>
      <c r="C92" s="205" t="s">
        <v>362</v>
      </c>
      <c r="D92" s="823">
        <f>+D83+D84+D91</f>
        <v>0</v>
      </c>
      <c r="E92" s="837">
        <f>+E83+E84+E91</f>
        <v>0</v>
      </c>
      <c r="F92" s="815">
        <f>+F83+F84+F91</f>
        <v>0</v>
      </c>
    </row>
    <row r="93" ht="13.5" thickBot="1"/>
    <row r="94" spans="1:6" ht="13.5" thickBot="1">
      <c r="A94" s="98" t="s">
        <v>91</v>
      </c>
      <c r="B94" s="99"/>
      <c r="C94" s="100"/>
      <c r="D94" s="831"/>
      <c r="E94" s="830"/>
      <c r="F94" s="829"/>
    </row>
    <row r="95" spans="1:4" ht="12.75">
      <c r="A95" s="1186" t="s">
        <v>565</v>
      </c>
      <c r="B95" s="1186"/>
      <c r="C95" s="1186"/>
      <c r="D95" s="1186"/>
    </row>
  </sheetData>
  <sheetProtection sheet="1" objects="1" scenarios="1"/>
  <mergeCells count="7">
    <mergeCell ref="C1:F1"/>
    <mergeCell ref="A95:D95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0" r:id="rId1"/>
  <rowBreaks count="1" manualBreakCount="1">
    <brk id="54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40.62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1331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881</v>
      </c>
      <c r="D3" s="1200"/>
      <c r="E3" s="1201"/>
      <c r="F3" s="691" t="s">
        <v>332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102</v>
      </c>
      <c r="E9" s="839">
        <f>SUM(E10:E13)</f>
        <v>102</v>
      </c>
      <c r="F9" s="839">
        <f>SUM(F10:F13)</f>
        <v>404</v>
      </c>
    </row>
    <row r="10" spans="1:6" ht="12" customHeight="1">
      <c r="A10" s="79"/>
      <c r="B10" s="796">
        <v>1</v>
      </c>
      <c r="C10" s="57" t="s">
        <v>922</v>
      </c>
      <c r="D10" s="840">
        <v>2</v>
      </c>
      <c r="E10" s="840">
        <v>2</v>
      </c>
      <c r="F10" s="840">
        <v>6</v>
      </c>
    </row>
    <row r="11" spans="1:6" ht="12" customHeight="1">
      <c r="A11" s="79"/>
      <c r="B11" s="796">
        <v>2</v>
      </c>
      <c r="C11" s="57" t="s">
        <v>471</v>
      </c>
      <c r="D11" s="840">
        <v>100</v>
      </c>
      <c r="E11" s="840">
        <v>100</v>
      </c>
      <c r="F11" s="840">
        <v>108</v>
      </c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>
        <v>290</v>
      </c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1356</v>
      </c>
      <c r="E15" s="842">
        <f>SUM(E16:E22)</f>
        <v>1356</v>
      </c>
      <c r="F15" s="842">
        <f>SUM(F16:F22)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>
        <v>1356</v>
      </c>
      <c r="E21" s="844">
        <v>1356</v>
      </c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4219</v>
      </c>
      <c r="E23" s="850">
        <v>4223</v>
      </c>
      <c r="F23" s="850">
        <v>5029</v>
      </c>
    </row>
    <row r="24" spans="1:6" ht="12" customHeight="1" thickBot="1">
      <c r="A24" s="90"/>
      <c r="B24" s="91"/>
      <c r="C24" s="206" t="s">
        <v>321</v>
      </c>
      <c r="D24" s="851">
        <f>D9+D14+D15+D23</f>
        <v>5677</v>
      </c>
      <c r="E24" s="851">
        <f>E9+E14+E15+E23</f>
        <v>5681</v>
      </c>
      <c r="F24" s="851">
        <f>F9+F14+F15+F23</f>
        <v>5433</v>
      </c>
    </row>
    <row r="25" spans="1:7" ht="12" customHeight="1" thickBot="1">
      <c r="A25" s="108"/>
      <c r="B25" s="852"/>
      <c r="C25" s="109"/>
      <c r="D25" s="864"/>
      <c r="E25" s="864"/>
      <c r="F25" s="864"/>
      <c r="G25" s="865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5677</v>
      </c>
      <c r="E27" s="842">
        <f>E28+SUM(E30:E37)+SUM(E39:E40)</f>
        <v>5681</v>
      </c>
      <c r="F27" s="842">
        <f>F28+SUM(F30:F37)+SUM(F39:F40)</f>
        <v>5433</v>
      </c>
    </row>
    <row r="28" spans="1:6" s="432" customFormat="1" ht="15" customHeight="1">
      <c r="A28" s="79"/>
      <c r="B28" s="796">
        <v>1</v>
      </c>
      <c r="C28" s="24" t="s">
        <v>323</v>
      </c>
      <c r="D28" s="840">
        <v>1269</v>
      </c>
      <c r="E28" s="840">
        <v>1272</v>
      </c>
      <c r="F28" s="840">
        <v>1265</v>
      </c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>
        <v>330</v>
      </c>
      <c r="E30" s="840">
        <v>331</v>
      </c>
      <c r="F30" s="840">
        <v>334</v>
      </c>
    </row>
    <row r="31" spans="1:6" ht="12" customHeight="1">
      <c r="A31" s="84"/>
      <c r="B31" s="798">
        <v>3</v>
      </c>
      <c r="C31" s="13" t="s">
        <v>325</v>
      </c>
      <c r="D31" s="844">
        <v>867</v>
      </c>
      <c r="E31" s="844">
        <v>867</v>
      </c>
      <c r="F31" s="844">
        <v>728</v>
      </c>
    </row>
    <row r="32" spans="1:6" ht="12" customHeight="1">
      <c r="A32" s="84"/>
      <c r="B32" s="798">
        <v>4</v>
      </c>
      <c r="C32" s="28" t="s">
        <v>405</v>
      </c>
      <c r="D32" s="844">
        <v>320</v>
      </c>
      <c r="E32" s="844">
        <v>320</v>
      </c>
      <c r="F32" s="844">
        <v>219</v>
      </c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>
        <v>2891</v>
      </c>
      <c r="E34" s="844">
        <v>2891</v>
      </c>
      <c r="F34" s="844">
        <v>2887</v>
      </c>
    </row>
    <row r="35" spans="1:6" ht="12" customHeight="1">
      <c r="A35" s="84"/>
      <c r="B35" s="798">
        <v>7</v>
      </c>
      <c r="C35" s="56" t="s">
        <v>488</v>
      </c>
      <c r="D35" s="844"/>
      <c r="E35" s="844"/>
      <c r="F35" s="844"/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5677</v>
      </c>
      <c r="E46" s="851">
        <f>E27+E41</f>
        <v>5681</v>
      </c>
      <c r="F46" s="851">
        <f>F27+F41</f>
        <v>5433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>
        <v>1</v>
      </c>
      <c r="E48" s="863"/>
      <c r="F48" s="863"/>
    </row>
    <row r="49" spans="1:6" ht="24.7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  <row r="53" spans="1:4" ht="12.75">
      <c r="A53" s="858"/>
      <c r="B53" s="859"/>
      <c r="C53" s="859"/>
      <c r="D53" s="859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1333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882</v>
      </c>
      <c r="D3" s="1200"/>
      <c r="E3" s="1201"/>
      <c r="F3" s="691" t="s">
        <v>364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19.5" customHeight="1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189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>
        <v>189</v>
      </c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3888</v>
      </c>
      <c r="E23" s="850">
        <v>4507</v>
      </c>
      <c r="F23" s="850">
        <v>3183</v>
      </c>
    </row>
    <row r="24" spans="1:6" ht="12" customHeight="1" thickBot="1">
      <c r="A24" s="90"/>
      <c r="B24" s="91"/>
      <c r="C24" s="206" t="s">
        <v>321</v>
      </c>
      <c r="D24" s="851">
        <f>D9+D14+D15+D23</f>
        <v>3888</v>
      </c>
      <c r="E24" s="851">
        <f>E9+E14+E15+E23</f>
        <v>4507</v>
      </c>
      <c r="F24" s="851">
        <f>F9+F14+F15+F23</f>
        <v>3372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3888</v>
      </c>
      <c r="E27" s="842">
        <f>E28+SUM(E30:E37)+SUM(E39:E40)</f>
        <v>4507</v>
      </c>
      <c r="F27" s="842">
        <f>F28+SUM(F30:F37)+SUM(F39:F40)</f>
        <v>3372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/>
      <c r="E31" s="844"/>
      <c r="F31" s="844"/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/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/>
    </row>
    <row r="35" spans="1:6" ht="12" customHeight="1">
      <c r="A35" s="84"/>
      <c r="B35" s="798">
        <v>7</v>
      </c>
      <c r="C35" s="56" t="s">
        <v>488</v>
      </c>
      <c r="D35" s="844"/>
      <c r="E35" s="844"/>
      <c r="F35" s="844"/>
    </row>
    <row r="36" spans="1:6" ht="12" customHeight="1">
      <c r="A36" s="79"/>
      <c r="B36" s="796">
        <v>8</v>
      </c>
      <c r="C36" s="13" t="s">
        <v>400</v>
      </c>
      <c r="D36" s="16">
        <v>3888</v>
      </c>
      <c r="E36" s="1011">
        <v>4507</v>
      </c>
      <c r="F36" s="1010">
        <v>3372</v>
      </c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1.75" customHeight="1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3888</v>
      </c>
      <c r="E46" s="851">
        <f>E27+E41</f>
        <v>4507</v>
      </c>
      <c r="F46" s="851">
        <f>F27+F41</f>
        <v>3372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Layout" zoomScaleNormal="120" workbookViewId="0" topLeftCell="A1">
      <selection activeCell="F63" sqref="F63"/>
    </sheetView>
  </sheetViews>
  <sheetFormatPr defaultColWidth="9.00390625" defaultRowHeight="12.75"/>
  <cols>
    <col min="1" max="1" width="7.625" style="254" customWidth="1"/>
    <col min="2" max="2" width="50.50390625" style="254" customWidth="1"/>
    <col min="3" max="6" width="10.875" style="254" customWidth="1"/>
    <col min="7" max="16384" width="9.375" style="235" customWidth="1"/>
  </cols>
  <sheetData>
    <row r="1" spans="1:6" ht="15.75" customHeight="1">
      <c r="A1" s="234" t="s">
        <v>289</v>
      </c>
      <c r="B1" s="234"/>
      <c r="C1" s="234"/>
      <c r="D1" s="234"/>
      <c r="E1" s="234"/>
      <c r="F1" s="234"/>
    </row>
    <row r="2" spans="1:6" ht="15.75" customHeight="1" thickBot="1">
      <c r="A2" s="1108" t="s">
        <v>855</v>
      </c>
      <c r="B2" s="1108"/>
      <c r="C2" s="11"/>
      <c r="D2" s="11"/>
      <c r="E2" s="1109" t="s">
        <v>336</v>
      </c>
      <c r="F2" s="1109"/>
    </row>
    <row r="3" spans="1:6" ht="13.5" customHeight="1">
      <c r="A3" s="1111" t="s">
        <v>290</v>
      </c>
      <c r="B3" s="1116" t="s">
        <v>291</v>
      </c>
      <c r="C3" s="1114" t="s">
        <v>644</v>
      </c>
      <c r="D3" s="1105" t="s">
        <v>641</v>
      </c>
      <c r="E3" s="1106"/>
      <c r="F3" s="1107"/>
    </row>
    <row r="4" spans="1:6" ht="33.75" customHeight="1" thickBot="1">
      <c r="A4" s="1112"/>
      <c r="B4" s="1117"/>
      <c r="C4" s="1115"/>
      <c r="D4" s="236" t="s">
        <v>377</v>
      </c>
      <c r="E4" s="236" t="s">
        <v>532</v>
      </c>
      <c r="F4" s="237" t="s">
        <v>533</v>
      </c>
    </row>
    <row r="5" spans="1:6" s="238" customFormat="1" ht="12" customHeight="1" thickBot="1">
      <c r="A5" s="170">
        <v>1</v>
      </c>
      <c r="B5" s="171">
        <v>2</v>
      </c>
      <c r="C5" s="171">
        <v>3</v>
      </c>
      <c r="D5" s="171">
        <v>4</v>
      </c>
      <c r="E5" s="171">
        <v>5</v>
      </c>
      <c r="F5" s="172">
        <v>6</v>
      </c>
    </row>
    <row r="6" spans="1:6" s="2" customFormat="1" ht="12" customHeight="1" thickBot="1">
      <c r="A6" s="232" t="s">
        <v>292</v>
      </c>
      <c r="B6" s="239" t="s">
        <v>434</v>
      </c>
      <c r="C6" s="241">
        <f>C7+C8</f>
        <v>10892</v>
      </c>
      <c r="D6" s="1069">
        <f>D7+D8</f>
        <v>9844</v>
      </c>
      <c r="E6" s="241">
        <f>E7+E8</f>
        <v>10144</v>
      </c>
      <c r="F6" s="240">
        <f>F7+F8</f>
        <v>10538</v>
      </c>
    </row>
    <row r="7" spans="1:6" s="2" customFormat="1" ht="12" customHeight="1" thickBot="1">
      <c r="A7" s="231" t="s">
        <v>293</v>
      </c>
      <c r="B7" s="48" t="s">
        <v>688</v>
      </c>
      <c r="C7" s="49">
        <v>365</v>
      </c>
      <c r="D7" s="1070">
        <v>246</v>
      </c>
      <c r="E7" s="49">
        <v>246</v>
      </c>
      <c r="F7" s="50">
        <v>408</v>
      </c>
    </row>
    <row r="8" spans="1:6" s="2" customFormat="1" ht="12" customHeight="1" thickBot="1">
      <c r="A8" s="231" t="s">
        <v>294</v>
      </c>
      <c r="B8" s="48" t="s">
        <v>689</v>
      </c>
      <c r="C8" s="243">
        <f>SUM(C9:C12)</f>
        <v>10527</v>
      </c>
      <c r="D8" s="1021">
        <f>SUM(D9:D12)</f>
        <v>9598</v>
      </c>
      <c r="E8" s="243">
        <f>SUM(E9:E12)</f>
        <v>9898</v>
      </c>
      <c r="F8" s="242">
        <f>SUM(F9:F12)</f>
        <v>10130</v>
      </c>
    </row>
    <row r="9" spans="1:6" s="2" customFormat="1" ht="12" customHeight="1">
      <c r="A9" s="227" t="s">
        <v>412</v>
      </c>
      <c r="B9" s="12" t="s">
        <v>394</v>
      </c>
      <c r="C9" s="32"/>
      <c r="D9" s="1024"/>
      <c r="E9" s="32"/>
      <c r="F9" s="33"/>
    </row>
    <row r="10" spans="1:6" s="2" customFormat="1" ht="12" customHeight="1">
      <c r="A10" s="226" t="s">
        <v>413</v>
      </c>
      <c r="B10" s="13" t="s">
        <v>343</v>
      </c>
      <c r="C10" s="14">
        <v>1436</v>
      </c>
      <c r="D10" s="1023">
        <v>1515</v>
      </c>
      <c r="E10" s="14">
        <v>1815</v>
      </c>
      <c r="F10" s="34">
        <v>1810</v>
      </c>
    </row>
    <row r="11" spans="1:6" s="2" customFormat="1" ht="12" customHeight="1">
      <c r="A11" s="226" t="s">
        <v>414</v>
      </c>
      <c r="B11" s="13" t="s">
        <v>344</v>
      </c>
      <c r="C11" s="14">
        <v>8610</v>
      </c>
      <c r="D11" s="1023">
        <v>7799</v>
      </c>
      <c r="E11" s="14">
        <v>7799</v>
      </c>
      <c r="F11" s="34">
        <v>8122</v>
      </c>
    </row>
    <row r="12" spans="1:6" s="2" customFormat="1" ht="12" customHeight="1" thickBot="1">
      <c r="A12" s="233" t="s">
        <v>415</v>
      </c>
      <c r="B12" s="17" t="s">
        <v>345</v>
      </c>
      <c r="C12" s="35">
        <v>481</v>
      </c>
      <c r="D12" s="1071">
        <v>284</v>
      </c>
      <c r="E12" s="35">
        <v>284</v>
      </c>
      <c r="F12" s="36">
        <v>198</v>
      </c>
    </row>
    <row r="13" spans="1:6" s="2" customFormat="1" ht="12" customHeight="1" thickBot="1">
      <c r="A13" s="231" t="s">
        <v>295</v>
      </c>
      <c r="B13" s="48" t="s">
        <v>826</v>
      </c>
      <c r="C13" s="243">
        <f>C14+C15+C16+C17+C18+C19+C20</f>
        <v>9648</v>
      </c>
      <c r="D13" s="1021">
        <f>D14+D15+D16+D17+D18+D19+D20</f>
        <v>7257</v>
      </c>
      <c r="E13" s="243">
        <f>E14+E15+E16+E17+E18+E19+E20</f>
        <v>10889</v>
      </c>
      <c r="F13" s="242">
        <f>F14+F15+F16+F17+F18+F19+F20</f>
        <v>10889</v>
      </c>
    </row>
    <row r="14" spans="1:6" s="2" customFormat="1" ht="12" customHeight="1">
      <c r="A14" s="229" t="s">
        <v>416</v>
      </c>
      <c r="B14" s="18" t="s">
        <v>690</v>
      </c>
      <c r="C14" s="37">
        <v>5866</v>
      </c>
      <c r="D14" s="1022">
        <v>6709</v>
      </c>
      <c r="E14" s="37">
        <v>6709</v>
      </c>
      <c r="F14" s="38">
        <v>6709</v>
      </c>
    </row>
    <row r="15" spans="1:6" s="2" customFormat="1" ht="12" customHeight="1">
      <c r="A15" s="226" t="s">
        <v>417</v>
      </c>
      <c r="B15" s="13" t="s">
        <v>35</v>
      </c>
      <c r="C15" s="14">
        <v>257</v>
      </c>
      <c r="D15" s="1023"/>
      <c r="E15" s="14">
        <v>148</v>
      </c>
      <c r="F15" s="34">
        <v>148</v>
      </c>
    </row>
    <row r="16" spans="1:6" s="2" customFormat="1" ht="12" customHeight="1">
      <c r="A16" s="226" t="s">
        <v>418</v>
      </c>
      <c r="B16" s="13" t="s">
        <v>424</v>
      </c>
      <c r="C16" s="14"/>
      <c r="D16" s="1023"/>
      <c r="E16" s="14"/>
      <c r="F16" s="34"/>
    </row>
    <row r="17" spans="1:6" s="2" customFormat="1" ht="12" customHeight="1">
      <c r="A17" s="230" t="s">
        <v>492</v>
      </c>
      <c r="B17" s="13" t="s">
        <v>691</v>
      </c>
      <c r="C17" s="39">
        <v>1633</v>
      </c>
      <c r="D17" s="1025">
        <v>548</v>
      </c>
      <c r="E17" s="39">
        <v>1421</v>
      </c>
      <c r="F17" s="40">
        <v>1421</v>
      </c>
    </row>
    <row r="18" spans="1:6" s="2" customFormat="1" ht="12" customHeight="1">
      <c r="A18" s="230" t="s">
        <v>493</v>
      </c>
      <c r="B18" s="13" t="s">
        <v>425</v>
      </c>
      <c r="C18" s="39"/>
      <c r="D18" s="1025"/>
      <c r="E18" s="39">
        <v>51</v>
      </c>
      <c r="F18" s="40">
        <v>51</v>
      </c>
    </row>
    <row r="19" spans="1:6" s="2" customFormat="1" ht="12" customHeight="1">
      <c r="A19" s="226" t="s">
        <v>494</v>
      </c>
      <c r="B19" s="13" t="s">
        <v>397</v>
      </c>
      <c r="C19" s="14">
        <v>1892</v>
      </c>
      <c r="D19" s="1023"/>
      <c r="E19" s="14">
        <v>2560</v>
      </c>
      <c r="F19" s="34">
        <v>2560</v>
      </c>
    </row>
    <row r="20" spans="1:6" s="2" customFormat="1" ht="12" customHeight="1">
      <c r="A20" s="226" t="s">
        <v>495</v>
      </c>
      <c r="B20" s="23" t="s">
        <v>692</v>
      </c>
      <c r="C20" s="758">
        <f>C21+C22+C23</f>
        <v>0</v>
      </c>
      <c r="D20" s="1072">
        <f>D21+D22+D23</f>
        <v>0</v>
      </c>
      <c r="E20" s="758">
        <f>E21+E22+E23</f>
        <v>0</v>
      </c>
      <c r="F20" s="759">
        <f>F21+F22+F23</f>
        <v>0</v>
      </c>
    </row>
    <row r="21" spans="1:6" s="2" customFormat="1" ht="12" customHeight="1">
      <c r="A21" s="226" t="s">
        <v>496</v>
      </c>
      <c r="B21" s="54" t="s">
        <v>461</v>
      </c>
      <c r="C21" s="214"/>
      <c r="D21" s="1026"/>
      <c r="E21" s="214"/>
      <c r="F21" s="215"/>
    </row>
    <row r="22" spans="1:6" s="2" customFormat="1" ht="12" customHeight="1">
      <c r="A22" s="226" t="s">
        <v>497</v>
      </c>
      <c r="B22" s="54" t="s">
        <v>824</v>
      </c>
      <c r="C22" s="214"/>
      <c r="D22" s="1026"/>
      <c r="E22" s="214"/>
      <c r="F22" s="215"/>
    </row>
    <row r="23" spans="1:6" s="2" customFormat="1" ht="12" customHeight="1" thickBot="1">
      <c r="A23" s="230" t="s">
        <v>498</v>
      </c>
      <c r="B23" s="55" t="s">
        <v>534</v>
      </c>
      <c r="C23" s="632"/>
      <c r="D23" s="1073"/>
      <c r="E23" s="632"/>
      <c r="F23" s="633"/>
    </row>
    <row r="24" spans="1:6" s="2" customFormat="1" ht="12" customHeight="1" thickBot="1">
      <c r="A24" s="231" t="s">
        <v>296</v>
      </c>
      <c r="B24" s="48" t="s">
        <v>693</v>
      </c>
      <c r="C24" s="243">
        <f>SUM(C25:C27)</f>
        <v>2458</v>
      </c>
      <c r="D24" s="1021">
        <f>SUM(D25:D27)</f>
        <v>3800</v>
      </c>
      <c r="E24" s="243">
        <f>SUM(E25:E27)</f>
        <v>4030</v>
      </c>
      <c r="F24" s="242">
        <f>SUM(F25:F27)</f>
        <v>4054</v>
      </c>
    </row>
    <row r="25" spans="1:6" s="2" customFormat="1" ht="12" customHeight="1">
      <c r="A25" s="229" t="s">
        <v>419</v>
      </c>
      <c r="B25" s="18" t="s">
        <v>392</v>
      </c>
      <c r="C25" s="37">
        <v>14</v>
      </c>
      <c r="D25" s="1022">
        <v>3800</v>
      </c>
      <c r="E25" s="37">
        <v>530</v>
      </c>
      <c r="F25" s="38">
        <v>505</v>
      </c>
    </row>
    <row r="26" spans="1:6" s="2" customFormat="1" ht="12" customHeight="1">
      <c r="A26" s="227" t="s">
        <v>420</v>
      </c>
      <c r="B26" s="13" t="s">
        <v>391</v>
      </c>
      <c r="C26" s="32">
        <v>2444</v>
      </c>
      <c r="D26" s="1024"/>
      <c r="E26" s="32">
        <v>3500</v>
      </c>
      <c r="F26" s="33">
        <v>3500</v>
      </c>
    </row>
    <row r="27" spans="1:6" s="2" customFormat="1" ht="12" customHeight="1" thickBot="1">
      <c r="A27" s="230" t="s">
        <v>421</v>
      </c>
      <c r="B27" s="760" t="s">
        <v>535</v>
      </c>
      <c r="C27" s="39"/>
      <c r="D27" s="1025"/>
      <c r="E27" s="39"/>
      <c r="F27" s="40">
        <v>49</v>
      </c>
    </row>
    <row r="28" spans="1:6" s="2" customFormat="1" ht="12" customHeight="1" thickBot="1">
      <c r="A28" s="231" t="s">
        <v>297</v>
      </c>
      <c r="B28" s="48" t="s">
        <v>825</v>
      </c>
      <c r="C28" s="243">
        <f>C29+C34+C39+C40</f>
        <v>4164</v>
      </c>
      <c r="D28" s="1021">
        <f>D29+D34+D39+D40</f>
        <v>2314</v>
      </c>
      <c r="E28" s="243">
        <f>E29+E34+E39+E40</f>
        <v>11778</v>
      </c>
      <c r="F28" s="242">
        <f>F29+F34+F39+F40</f>
        <v>3464</v>
      </c>
    </row>
    <row r="29" spans="1:6" s="2" customFormat="1" ht="12" customHeight="1">
      <c r="A29" s="229" t="s">
        <v>422</v>
      </c>
      <c r="B29" s="61" t="s">
        <v>694</v>
      </c>
      <c r="C29" s="761">
        <f>C30+C31+C32+C33</f>
        <v>4091</v>
      </c>
      <c r="D29" s="1074">
        <f>D30+D31+D32+D33</f>
        <v>1514</v>
      </c>
      <c r="E29" s="761">
        <f>E30+E31+E32+E33</f>
        <v>2528</v>
      </c>
      <c r="F29" s="762">
        <f>F30+F31+F32+F33</f>
        <v>2586</v>
      </c>
    </row>
    <row r="30" spans="1:6" s="2" customFormat="1" ht="12" customHeight="1">
      <c r="A30" s="226" t="s">
        <v>427</v>
      </c>
      <c r="B30" s="54" t="s">
        <v>426</v>
      </c>
      <c r="C30" s="214"/>
      <c r="D30" s="1026"/>
      <c r="E30" s="214"/>
      <c r="F30" s="215"/>
    </row>
    <row r="31" spans="1:6" s="2" customFormat="1" ht="12" customHeight="1">
      <c r="A31" s="226" t="s">
        <v>428</v>
      </c>
      <c r="B31" s="54" t="s">
        <v>536</v>
      </c>
      <c r="C31" s="214"/>
      <c r="D31" s="1026"/>
      <c r="E31" s="214"/>
      <c r="F31" s="215"/>
    </row>
    <row r="32" spans="1:6" s="2" customFormat="1" ht="12" customHeight="1">
      <c r="A32" s="226" t="s">
        <v>429</v>
      </c>
      <c r="B32" s="54" t="s">
        <v>431</v>
      </c>
      <c r="C32" s="214"/>
      <c r="D32" s="1026">
        <v>564</v>
      </c>
      <c r="E32" s="214">
        <v>720</v>
      </c>
      <c r="F32" s="215">
        <v>719</v>
      </c>
    </row>
    <row r="33" spans="1:6" s="2" customFormat="1" ht="12" customHeight="1">
      <c r="A33" s="230" t="s">
        <v>430</v>
      </c>
      <c r="B33" s="55" t="s">
        <v>467</v>
      </c>
      <c r="C33" s="632">
        <v>4091</v>
      </c>
      <c r="D33" s="1073">
        <v>950</v>
      </c>
      <c r="E33" s="632">
        <v>1808</v>
      </c>
      <c r="F33" s="633">
        <v>1867</v>
      </c>
    </row>
    <row r="34" spans="1:6" s="2" customFormat="1" ht="12" customHeight="1">
      <c r="A34" s="226" t="s">
        <v>423</v>
      </c>
      <c r="B34" s="23" t="s">
        <v>695</v>
      </c>
      <c r="C34" s="758">
        <f>C35+C36+C37+C38</f>
        <v>0</v>
      </c>
      <c r="D34" s="1072">
        <f>D35+D36+D37+D38</f>
        <v>0</v>
      </c>
      <c r="E34" s="758">
        <f>E35+E36+E37+E38</f>
        <v>7972</v>
      </c>
      <c r="F34" s="759">
        <f>F35+F36+F37+F38</f>
        <v>0</v>
      </c>
    </row>
    <row r="35" spans="1:6" s="2" customFormat="1" ht="12" customHeight="1">
      <c r="A35" s="226" t="s">
        <v>435</v>
      </c>
      <c r="B35" s="54" t="s">
        <v>426</v>
      </c>
      <c r="C35" s="214"/>
      <c r="D35" s="1026"/>
      <c r="E35" s="214"/>
      <c r="F35" s="215"/>
    </row>
    <row r="36" spans="1:6" s="2" customFormat="1" ht="12" customHeight="1">
      <c r="A36" s="226" t="s">
        <v>436</v>
      </c>
      <c r="B36" s="54" t="s">
        <v>536</v>
      </c>
      <c r="C36" s="214"/>
      <c r="D36" s="1026"/>
      <c r="E36" s="214">
        <v>7972</v>
      </c>
      <c r="F36" s="215"/>
    </row>
    <row r="37" spans="1:6" s="2" customFormat="1" ht="12" customHeight="1">
      <c r="A37" s="226" t="s">
        <v>437</v>
      </c>
      <c r="B37" s="54" t="s">
        <v>431</v>
      </c>
      <c r="C37" s="214"/>
      <c r="D37" s="1026"/>
      <c r="E37" s="214"/>
      <c r="F37" s="215"/>
    </row>
    <row r="38" spans="1:8" s="2" customFormat="1" ht="12" customHeight="1">
      <c r="A38" s="230" t="s">
        <v>438</v>
      </c>
      <c r="B38" s="55" t="s">
        <v>467</v>
      </c>
      <c r="C38" s="632"/>
      <c r="D38" s="1073"/>
      <c r="E38" s="632"/>
      <c r="F38" s="633"/>
      <c r="H38" s="244"/>
    </row>
    <row r="39" spans="1:6" s="2" customFormat="1" ht="12" customHeight="1">
      <c r="A39" s="226" t="s">
        <v>466</v>
      </c>
      <c r="B39" s="23" t="s">
        <v>468</v>
      </c>
      <c r="C39" s="41">
        <v>73</v>
      </c>
      <c r="D39" s="1075"/>
      <c r="E39" s="41">
        <v>78</v>
      </c>
      <c r="F39" s="42">
        <v>78</v>
      </c>
    </row>
    <row r="40" spans="1:6" s="2" customFormat="1" ht="12" customHeight="1" thickBot="1">
      <c r="A40" s="227" t="s">
        <v>469</v>
      </c>
      <c r="B40" s="51" t="s">
        <v>696</v>
      </c>
      <c r="C40" s="52"/>
      <c r="D40" s="1076">
        <v>800</v>
      </c>
      <c r="E40" s="52">
        <v>1200</v>
      </c>
      <c r="F40" s="53">
        <v>800</v>
      </c>
    </row>
    <row r="41" spans="1:7" s="2" customFormat="1" ht="12" customHeight="1" thickBot="1">
      <c r="A41" s="231" t="s">
        <v>298</v>
      </c>
      <c r="B41" s="48" t="s">
        <v>537</v>
      </c>
      <c r="C41" s="281">
        <f>C42+C43</f>
        <v>0</v>
      </c>
      <c r="D41" s="1077">
        <f>D42+D43</f>
        <v>0</v>
      </c>
      <c r="E41" s="281">
        <f>E42+E43</f>
        <v>0</v>
      </c>
      <c r="F41" s="282">
        <f>F42+F43</f>
        <v>0</v>
      </c>
      <c r="G41" s="247"/>
    </row>
    <row r="42" spans="1:6" s="2" customFormat="1" ht="12" customHeight="1">
      <c r="A42" s="225" t="s">
        <v>432</v>
      </c>
      <c r="B42" s="24" t="s">
        <v>538</v>
      </c>
      <c r="C42" s="25"/>
      <c r="D42" s="1029"/>
      <c r="E42" s="25"/>
      <c r="F42" s="43"/>
    </row>
    <row r="43" spans="1:6" s="2" customFormat="1" ht="12" customHeight="1" thickBot="1">
      <c r="A43" s="230" t="s">
        <v>433</v>
      </c>
      <c r="B43" s="12" t="s">
        <v>539</v>
      </c>
      <c r="C43" s="39"/>
      <c r="D43" s="1025"/>
      <c r="E43" s="39"/>
      <c r="F43" s="40"/>
    </row>
    <row r="44" spans="1:6" s="2" customFormat="1" ht="12" customHeight="1" thickBot="1">
      <c r="A44" s="231" t="s">
        <v>299</v>
      </c>
      <c r="B44" s="248" t="s">
        <v>540</v>
      </c>
      <c r="C44" s="278">
        <f>C6+C13+C24+C28+C41</f>
        <v>27162</v>
      </c>
      <c r="D44" s="1031">
        <f>D6+D13+D24+D28+D41</f>
        <v>23215</v>
      </c>
      <c r="E44" s="278">
        <f>E6+E13+E24+E28+E41</f>
        <v>36841</v>
      </c>
      <c r="F44" s="279">
        <f>F6+F13+F24+F28+F41</f>
        <v>28945</v>
      </c>
    </row>
    <row r="45" spans="1:6" s="2" customFormat="1" ht="12" customHeight="1" thickBot="1">
      <c r="A45" s="635" t="s">
        <v>300</v>
      </c>
      <c r="B45" s="280" t="s">
        <v>541</v>
      </c>
      <c r="C45" s="754">
        <v>6543</v>
      </c>
      <c r="D45" s="1032">
        <v>7019</v>
      </c>
      <c r="E45" s="754">
        <v>7019</v>
      </c>
      <c r="F45" s="755">
        <v>7019</v>
      </c>
    </row>
    <row r="46" spans="1:6" s="2" customFormat="1" ht="12" customHeight="1" thickBot="1">
      <c r="A46" s="635" t="s">
        <v>301</v>
      </c>
      <c r="B46" s="280" t="s">
        <v>816</v>
      </c>
      <c r="C46" s="754"/>
      <c r="D46" s="1032"/>
      <c r="E46" s="754"/>
      <c r="F46" s="755"/>
    </row>
    <row r="47" spans="1:6" s="2" customFormat="1" ht="12" customHeight="1" thickBot="1">
      <c r="A47" s="635" t="s">
        <v>302</v>
      </c>
      <c r="B47" s="280" t="s">
        <v>542</v>
      </c>
      <c r="C47" s="763">
        <f>C48+C49+C50+C53</f>
        <v>-895</v>
      </c>
      <c r="D47" s="1078">
        <f>D48+D49+D50+D53</f>
        <v>3577</v>
      </c>
      <c r="E47" s="763">
        <f>E48+E49+E50+E53</f>
        <v>6000</v>
      </c>
      <c r="F47" s="764">
        <f>F48+F49+F50+F53</f>
        <v>5677</v>
      </c>
    </row>
    <row r="48" spans="1:7" s="2" customFormat="1" ht="12" customHeight="1">
      <c r="A48" s="225" t="s">
        <v>817</v>
      </c>
      <c r="B48" s="712" t="s">
        <v>851</v>
      </c>
      <c r="C48" s="216"/>
      <c r="D48" s="1027"/>
      <c r="E48" s="216">
        <v>6000</v>
      </c>
      <c r="F48" s="217">
        <v>5677</v>
      </c>
      <c r="G48" s="247"/>
    </row>
    <row r="49" spans="1:6" s="2" customFormat="1" ht="12" customHeight="1">
      <c r="A49" s="229" t="s">
        <v>818</v>
      </c>
      <c r="B49" s="712" t="s">
        <v>543</v>
      </c>
      <c r="C49" s="214"/>
      <c r="D49" s="1026"/>
      <c r="E49" s="214"/>
      <c r="F49" s="215"/>
    </row>
    <row r="50" spans="1:6" s="2" customFormat="1" ht="12" customHeight="1">
      <c r="A50" s="227" t="s">
        <v>819</v>
      </c>
      <c r="B50" s="55" t="s">
        <v>850</v>
      </c>
      <c r="C50" s="32"/>
      <c r="D50" s="1024">
        <v>3577</v>
      </c>
      <c r="E50" s="32"/>
      <c r="F50" s="33"/>
    </row>
    <row r="51" spans="1:6" s="2" customFormat="1" ht="12" customHeight="1">
      <c r="A51" s="226" t="s">
        <v>820</v>
      </c>
      <c r="B51" s="55" t="s">
        <v>544</v>
      </c>
      <c r="C51" s="14"/>
      <c r="D51" s="1023"/>
      <c r="E51" s="14"/>
      <c r="F51" s="34"/>
    </row>
    <row r="52" spans="1:6" s="2" customFormat="1" ht="12" customHeight="1">
      <c r="A52" s="227" t="s">
        <v>545</v>
      </c>
      <c r="B52" s="55" t="s">
        <v>546</v>
      </c>
      <c r="C52" s="32"/>
      <c r="D52" s="1024"/>
      <c r="E52" s="32"/>
      <c r="F52" s="33"/>
    </row>
    <row r="53" spans="1:6" s="2" customFormat="1" ht="12" customHeight="1" thickBot="1">
      <c r="A53" s="228" t="s">
        <v>547</v>
      </c>
      <c r="B53" s="713" t="s">
        <v>911</v>
      </c>
      <c r="C53" s="30">
        <v>-895</v>
      </c>
      <c r="D53" s="1030"/>
      <c r="E53" s="30"/>
      <c r="F53" s="31"/>
    </row>
    <row r="54" spans="1:7" s="2" customFormat="1" ht="15" customHeight="1" thickBot="1">
      <c r="A54" s="231" t="s">
        <v>303</v>
      </c>
      <c r="B54" s="48" t="s">
        <v>548</v>
      </c>
      <c r="C54" s="243">
        <f>C44+C45+C46+C47</f>
        <v>32810</v>
      </c>
      <c r="D54" s="1021">
        <f>D44+D45+D46+D47</f>
        <v>33811</v>
      </c>
      <c r="E54" s="243">
        <f>E44+E45+E46+E47</f>
        <v>49860</v>
      </c>
      <c r="F54" s="242">
        <f>F44+F45+F46+F47</f>
        <v>41641</v>
      </c>
      <c r="G54" s="247"/>
    </row>
    <row r="55" spans="1:7" s="2" customFormat="1" ht="22.5" customHeight="1">
      <c r="A55" s="1113"/>
      <c r="B55" s="1113"/>
      <c r="C55" s="1113"/>
      <c r="D55" s="1113"/>
      <c r="E55" s="1113"/>
      <c r="F55" s="1113"/>
      <c r="G55" s="247"/>
    </row>
    <row r="56" spans="1:7" s="2" customFormat="1" ht="15" customHeight="1">
      <c r="A56" s="724"/>
      <c r="B56" s="756"/>
      <c r="C56" s="757"/>
      <c r="D56" s="757"/>
      <c r="E56" s="757"/>
      <c r="F56" s="757"/>
      <c r="G56" s="247"/>
    </row>
    <row r="57" spans="1:6" s="2" customFormat="1" ht="12.75" customHeight="1">
      <c r="A57" s="8"/>
      <c r="B57" s="9"/>
      <c r="C57" s="9"/>
      <c r="D57" s="1"/>
      <c r="E57" s="1"/>
      <c r="F57" s="1"/>
    </row>
    <row r="58" spans="1:6" ht="16.5" customHeight="1">
      <c r="A58" s="1110" t="s">
        <v>322</v>
      </c>
      <c r="B58" s="1110"/>
      <c r="C58" s="1110"/>
      <c r="D58" s="1110"/>
      <c r="E58" s="1110"/>
      <c r="F58" s="1110"/>
    </row>
    <row r="59" spans="1:6" ht="16.5" customHeight="1" thickBot="1">
      <c r="A59" s="1108" t="s">
        <v>856</v>
      </c>
      <c r="B59" s="1108"/>
      <c r="C59" s="11"/>
      <c r="D59" s="11"/>
      <c r="E59" s="1109" t="s">
        <v>336</v>
      </c>
      <c r="F59" s="1109"/>
    </row>
    <row r="60" spans="1:6" ht="13.5" customHeight="1">
      <c r="A60" s="1111" t="s">
        <v>290</v>
      </c>
      <c r="B60" s="1116" t="s">
        <v>288</v>
      </c>
      <c r="C60" s="1114" t="s">
        <v>644</v>
      </c>
      <c r="D60" s="1105" t="s">
        <v>641</v>
      </c>
      <c r="E60" s="1106"/>
      <c r="F60" s="1107"/>
    </row>
    <row r="61" spans="1:6" ht="33.75" customHeight="1" thickBot="1">
      <c r="A61" s="1112"/>
      <c r="B61" s="1117"/>
      <c r="C61" s="1115"/>
      <c r="D61" s="236" t="s">
        <v>377</v>
      </c>
      <c r="E61" s="236" t="s">
        <v>532</v>
      </c>
      <c r="F61" s="237" t="s">
        <v>533</v>
      </c>
    </row>
    <row r="62" spans="1:6" s="238" customFormat="1" ht="12" customHeight="1" thickBot="1">
      <c r="A62" s="170">
        <v>1</v>
      </c>
      <c r="B62" s="171">
        <v>2</v>
      </c>
      <c r="C62" s="171">
        <v>3</v>
      </c>
      <c r="D62" s="171">
        <v>4</v>
      </c>
      <c r="E62" s="171">
        <v>5</v>
      </c>
      <c r="F62" s="172">
        <v>6</v>
      </c>
    </row>
    <row r="63" spans="1:6" ht="12" customHeight="1" thickBot="1">
      <c r="A63" s="232" t="s">
        <v>292</v>
      </c>
      <c r="B63" s="249" t="s">
        <v>549</v>
      </c>
      <c r="C63" s="250">
        <f>SUM(C64:C75)</f>
        <v>24345</v>
      </c>
      <c r="D63" s="1034">
        <f>SUM(D64:D75)</f>
        <v>28988</v>
      </c>
      <c r="E63" s="250">
        <f>SUM(E64:E75)</f>
        <v>28991</v>
      </c>
      <c r="F63" s="251">
        <f>SUM(F64:F75)</f>
        <v>20881</v>
      </c>
    </row>
    <row r="64" spans="1:6" ht="12" customHeight="1">
      <c r="A64" s="225" t="s">
        <v>439</v>
      </c>
      <c r="B64" s="24" t="s">
        <v>323</v>
      </c>
      <c r="C64" s="26">
        <v>4420</v>
      </c>
      <c r="D64" s="1035">
        <v>3256</v>
      </c>
      <c r="E64" s="26">
        <v>3635</v>
      </c>
      <c r="F64" s="27">
        <v>3625</v>
      </c>
    </row>
    <row r="65" spans="1:6" ht="12" customHeight="1">
      <c r="A65" s="226" t="s">
        <v>440</v>
      </c>
      <c r="B65" s="13" t="s">
        <v>324</v>
      </c>
      <c r="C65" s="15">
        <v>1021</v>
      </c>
      <c r="D65" s="1036">
        <v>842</v>
      </c>
      <c r="E65" s="15">
        <v>1020</v>
      </c>
      <c r="F65" s="16">
        <v>1006</v>
      </c>
    </row>
    <row r="66" spans="1:6" ht="12" customHeight="1">
      <c r="A66" s="226" t="s">
        <v>441</v>
      </c>
      <c r="B66" s="13" t="s">
        <v>325</v>
      </c>
      <c r="C66" s="21">
        <v>4616</v>
      </c>
      <c r="D66" s="1037">
        <v>4899</v>
      </c>
      <c r="E66" s="21">
        <v>5201</v>
      </c>
      <c r="F66" s="22">
        <v>3592</v>
      </c>
    </row>
    <row r="67" spans="1:6" ht="12" customHeight="1">
      <c r="A67" s="226" t="s">
        <v>442</v>
      </c>
      <c r="B67" s="28" t="s">
        <v>405</v>
      </c>
      <c r="C67" s="21">
        <v>423</v>
      </c>
      <c r="D67" s="1037">
        <v>362</v>
      </c>
      <c r="E67" s="21">
        <v>491</v>
      </c>
      <c r="F67" s="22">
        <v>478</v>
      </c>
    </row>
    <row r="68" spans="1:6" ht="12" customHeight="1">
      <c r="A68" s="226" t="s">
        <v>477</v>
      </c>
      <c r="B68" s="44" t="s">
        <v>522</v>
      </c>
      <c r="C68" s="21"/>
      <c r="D68" s="1037"/>
      <c r="E68" s="21"/>
      <c r="F68" s="22"/>
    </row>
    <row r="69" spans="1:6" ht="12" customHeight="1">
      <c r="A69" s="226" t="s">
        <v>443</v>
      </c>
      <c r="B69" s="13" t="s">
        <v>463</v>
      </c>
      <c r="C69" s="21">
        <v>9735</v>
      </c>
      <c r="D69" s="1037">
        <v>8194</v>
      </c>
      <c r="E69" s="21">
        <v>8025</v>
      </c>
      <c r="F69" s="22">
        <v>7590</v>
      </c>
    </row>
    <row r="70" spans="1:6" ht="12" customHeight="1">
      <c r="A70" s="226" t="s">
        <v>444</v>
      </c>
      <c r="B70" s="56" t="s">
        <v>478</v>
      </c>
      <c r="C70" s="21">
        <v>852</v>
      </c>
      <c r="D70" s="1037">
        <v>1129</v>
      </c>
      <c r="E70" s="21">
        <v>1149</v>
      </c>
      <c r="F70" s="22">
        <v>1115</v>
      </c>
    </row>
    <row r="71" spans="1:6" ht="12" customHeight="1">
      <c r="A71" s="226" t="s">
        <v>480</v>
      </c>
      <c r="B71" s="56" t="s">
        <v>462</v>
      </c>
      <c r="C71" s="21"/>
      <c r="D71" s="1037"/>
      <c r="E71" s="21"/>
      <c r="F71" s="22"/>
    </row>
    <row r="72" spans="1:6" ht="12" customHeight="1">
      <c r="A72" s="226" t="s">
        <v>481</v>
      </c>
      <c r="B72" s="13" t="s">
        <v>400</v>
      </c>
      <c r="C72" s="21">
        <v>3278</v>
      </c>
      <c r="D72" s="1037">
        <v>3888</v>
      </c>
      <c r="E72" s="21">
        <v>4507</v>
      </c>
      <c r="F72" s="22">
        <v>3372</v>
      </c>
    </row>
    <row r="73" spans="1:6" ht="12" customHeight="1">
      <c r="A73" s="226" t="s">
        <v>482</v>
      </c>
      <c r="B73" s="13" t="s">
        <v>326</v>
      </c>
      <c r="C73" s="21"/>
      <c r="D73" s="1037"/>
      <c r="E73" s="21"/>
      <c r="F73" s="22"/>
    </row>
    <row r="74" spans="1:6" ht="12" customHeight="1">
      <c r="A74" s="227" t="s">
        <v>483</v>
      </c>
      <c r="B74" s="29" t="s">
        <v>479</v>
      </c>
      <c r="C74" s="21"/>
      <c r="D74" s="1037">
        <v>6310</v>
      </c>
      <c r="E74" s="21">
        <v>4855</v>
      </c>
      <c r="F74" s="22"/>
    </row>
    <row r="75" spans="1:6" ht="12" customHeight="1" thickBot="1">
      <c r="A75" s="228" t="s">
        <v>486</v>
      </c>
      <c r="B75" s="45" t="s">
        <v>484</v>
      </c>
      <c r="C75" s="46"/>
      <c r="D75" s="1066">
        <v>108</v>
      </c>
      <c r="E75" s="46">
        <v>108</v>
      </c>
      <c r="F75" s="47">
        <v>103</v>
      </c>
    </row>
    <row r="76" spans="1:6" ht="12" customHeight="1" thickBot="1">
      <c r="A76" s="231" t="s">
        <v>293</v>
      </c>
      <c r="B76" s="219" t="s">
        <v>827</v>
      </c>
      <c r="C76" s="252">
        <f>SUM(C77:C83)</f>
        <v>2002</v>
      </c>
      <c r="D76" s="1038">
        <f>SUM(D77:D83)</f>
        <v>4452</v>
      </c>
      <c r="E76" s="252">
        <f>SUM(E77:E83)</f>
        <v>14498</v>
      </c>
      <c r="F76" s="253">
        <f>SUM(F77:F83)</f>
        <v>14346</v>
      </c>
    </row>
    <row r="77" spans="1:6" ht="12" customHeight="1">
      <c r="A77" s="229" t="s">
        <v>445</v>
      </c>
      <c r="B77" s="18" t="s">
        <v>398</v>
      </c>
      <c r="C77" s="19"/>
      <c r="D77" s="1039">
        <v>2040</v>
      </c>
      <c r="E77" s="19">
        <v>7133</v>
      </c>
      <c r="F77" s="20">
        <v>7133</v>
      </c>
    </row>
    <row r="78" spans="1:6" ht="12" customHeight="1">
      <c r="A78" s="229" t="s">
        <v>446</v>
      </c>
      <c r="B78" s="13" t="s">
        <v>664</v>
      </c>
      <c r="C78" s="15"/>
      <c r="D78" s="1036"/>
      <c r="E78" s="15">
        <v>4546</v>
      </c>
      <c r="F78" s="16">
        <v>4545</v>
      </c>
    </row>
    <row r="79" spans="1:6" ht="12" customHeight="1">
      <c r="A79" s="229" t="s">
        <v>447</v>
      </c>
      <c r="B79" s="13" t="s">
        <v>465</v>
      </c>
      <c r="C79" s="15">
        <v>648</v>
      </c>
      <c r="D79" s="1036">
        <v>592</v>
      </c>
      <c r="E79" s="15">
        <v>999</v>
      </c>
      <c r="F79" s="16">
        <v>999</v>
      </c>
    </row>
    <row r="80" spans="1:6" ht="12" customHeight="1">
      <c r="A80" s="229" t="s">
        <v>448</v>
      </c>
      <c r="B80" s="13" t="s">
        <v>464</v>
      </c>
      <c r="C80" s="15">
        <v>1176</v>
      </c>
      <c r="D80" s="1036">
        <v>1820</v>
      </c>
      <c r="E80" s="15">
        <v>1820</v>
      </c>
      <c r="F80" s="16">
        <v>1669</v>
      </c>
    </row>
    <row r="81" spans="1:6" ht="12" customHeight="1">
      <c r="A81" s="229" t="s">
        <v>449</v>
      </c>
      <c r="B81" s="13" t="s">
        <v>399</v>
      </c>
      <c r="C81" s="15">
        <v>178</v>
      </c>
      <c r="D81" s="1036"/>
      <c r="E81" s="15"/>
      <c r="F81" s="16"/>
    </row>
    <row r="82" spans="1:6" ht="12" customHeight="1">
      <c r="A82" s="227" t="s">
        <v>485</v>
      </c>
      <c r="B82" s="29" t="s">
        <v>523</v>
      </c>
      <c r="C82" s="21"/>
      <c r="D82" s="1037"/>
      <c r="E82" s="21"/>
      <c r="F82" s="22"/>
    </row>
    <row r="83" spans="1:6" ht="12" customHeight="1" thickBot="1">
      <c r="A83" s="230" t="s">
        <v>524</v>
      </c>
      <c r="B83" s="29" t="s">
        <v>406</v>
      </c>
      <c r="C83" s="21"/>
      <c r="D83" s="1037"/>
      <c r="E83" s="21"/>
      <c r="F83" s="22"/>
    </row>
    <row r="84" spans="1:6" ht="12" customHeight="1" thickBot="1">
      <c r="A84" s="231" t="s">
        <v>294</v>
      </c>
      <c r="B84" s="219" t="s">
        <v>553</v>
      </c>
      <c r="C84" s="252">
        <f>SUM(C85:C86)</f>
        <v>0</v>
      </c>
      <c r="D84" s="1038">
        <f>SUM(D85:D86)</f>
        <v>0</v>
      </c>
      <c r="E84" s="252">
        <f>SUM(E85:E86)</f>
        <v>0</v>
      </c>
      <c r="F84" s="253">
        <f>SUM(F85:F86)</f>
        <v>0</v>
      </c>
    </row>
    <row r="85" spans="1:6" ht="12" customHeight="1">
      <c r="A85" s="229" t="s">
        <v>412</v>
      </c>
      <c r="B85" s="18" t="s">
        <v>359</v>
      </c>
      <c r="C85" s="19"/>
      <c r="D85" s="1039"/>
      <c r="E85" s="19"/>
      <c r="F85" s="20"/>
    </row>
    <row r="86" spans="1:6" ht="12" customHeight="1" thickBot="1">
      <c r="A86" s="226" t="s">
        <v>413</v>
      </c>
      <c r="B86" s="13" t="s">
        <v>360</v>
      </c>
      <c r="C86" s="15"/>
      <c r="D86" s="1036"/>
      <c r="E86" s="15"/>
      <c r="F86" s="16"/>
    </row>
    <row r="87" spans="1:6" ht="12" customHeight="1" thickBot="1">
      <c r="A87" s="231" t="s">
        <v>295</v>
      </c>
      <c r="B87" s="219" t="s">
        <v>554</v>
      </c>
      <c r="C87" s="220"/>
      <c r="D87" s="1040"/>
      <c r="E87" s="220"/>
      <c r="F87" s="221"/>
    </row>
    <row r="88" spans="1:6" ht="12" customHeight="1" thickBot="1">
      <c r="A88" s="231" t="s">
        <v>296</v>
      </c>
      <c r="B88" s="634" t="s">
        <v>555</v>
      </c>
      <c r="C88" s="252">
        <f>C63+C76+C84+C87</f>
        <v>26347</v>
      </c>
      <c r="D88" s="1038">
        <f>D63+D76+D84+D87</f>
        <v>33440</v>
      </c>
      <c r="E88" s="252">
        <f>E63+E76+E84+E87</f>
        <v>43489</v>
      </c>
      <c r="F88" s="253">
        <f>F63+F76+F84+F87</f>
        <v>35227</v>
      </c>
    </row>
    <row r="89" spans="1:6" ht="12" customHeight="1" thickBot="1">
      <c r="A89" s="231" t="s">
        <v>297</v>
      </c>
      <c r="B89" s="219" t="s">
        <v>556</v>
      </c>
      <c r="C89" s="252">
        <f>SUM(C90:C95)</f>
        <v>56</v>
      </c>
      <c r="D89" s="1038">
        <f>SUM(D90:D95)</f>
        <v>371</v>
      </c>
      <c r="E89" s="252">
        <f>SUM(E90:E95)</f>
        <v>6371</v>
      </c>
      <c r="F89" s="253">
        <f>SUM(F90:F95)</f>
        <v>410</v>
      </c>
    </row>
    <row r="90" spans="1:6" ht="12" customHeight="1">
      <c r="A90" s="229" t="s">
        <v>422</v>
      </c>
      <c r="B90" s="18" t="s">
        <v>557</v>
      </c>
      <c r="C90" s="19"/>
      <c r="D90" s="1039"/>
      <c r="E90" s="19">
        <v>6000</v>
      </c>
      <c r="F90" s="20"/>
    </row>
    <row r="91" spans="1:6" ht="12" customHeight="1">
      <c r="A91" s="227" t="s">
        <v>423</v>
      </c>
      <c r="B91" s="18" t="s">
        <v>558</v>
      </c>
      <c r="C91" s="765"/>
      <c r="D91" s="1067"/>
      <c r="E91" s="765"/>
      <c r="F91" s="766"/>
    </row>
    <row r="92" spans="1:6" ht="12" customHeight="1">
      <c r="A92" s="227" t="s">
        <v>466</v>
      </c>
      <c r="B92" s="29" t="s">
        <v>559</v>
      </c>
      <c r="C92" s="15">
        <v>339</v>
      </c>
      <c r="D92" s="1036">
        <v>371</v>
      </c>
      <c r="E92" s="15">
        <v>371</v>
      </c>
      <c r="F92" s="16">
        <v>371</v>
      </c>
    </row>
    <row r="93" spans="1:6" ht="12" customHeight="1">
      <c r="A93" s="227" t="s">
        <v>469</v>
      </c>
      <c r="B93" s="29" t="s">
        <v>560</v>
      </c>
      <c r="C93" s="21"/>
      <c r="D93" s="1037"/>
      <c r="E93" s="21"/>
      <c r="F93" s="22"/>
    </row>
    <row r="94" spans="1:8" ht="12" customHeight="1">
      <c r="A94" s="227" t="s">
        <v>561</v>
      </c>
      <c r="B94" s="29" t="s">
        <v>562</v>
      </c>
      <c r="C94" s="21"/>
      <c r="D94" s="1037"/>
      <c r="E94" s="21"/>
      <c r="F94" s="22"/>
      <c r="H94" s="244"/>
    </row>
    <row r="95" spans="1:6" ht="15" customHeight="1" thickBot="1">
      <c r="A95" s="230" t="s">
        <v>563</v>
      </c>
      <c r="B95" s="45" t="s">
        <v>912</v>
      </c>
      <c r="C95" s="30">
        <v>-283</v>
      </c>
      <c r="D95" s="1068"/>
      <c r="E95" s="981"/>
      <c r="F95" s="31">
        <v>39</v>
      </c>
    </row>
    <row r="96" spans="1:6" ht="15" customHeight="1" thickBot="1">
      <c r="A96" s="231" t="s">
        <v>298</v>
      </c>
      <c r="B96" s="219" t="s">
        <v>564</v>
      </c>
      <c r="C96" s="252">
        <f>C88+C89</f>
        <v>26403</v>
      </c>
      <c r="D96" s="1038">
        <f>D88+D89</f>
        <v>33811</v>
      </c>
      <c r="E96" s="252">
        <f>E88+E89</f>
        <v>49860</v>
      </c>
      <c r="F96" s="253">
        <f>F88+F89</f>
        <v>35637</v>
      </c>
    </row>
    <row r="97" spans="1:6" ht="15.75">
      <c r="A97" s="1113"/>
      <c r="B97" s="1113"/>
      <c r="C97" s="1113"/>
      <c r="D97" s="1113"/>
      <c r="E97" s="1113"/>
      <c r="F97" s="736"/>
    </row>
    <row r="98" spans="1:6" ht="15.75">
      <c r="A98" s="724"/>
      <c r="B98" s="725"/>
      <c r="C98" s="736"/>
      <c r="D98" s="736"/>
      <c r="E98" s="736"/>
      <c r="F98" s="736"/>
    </row>
    <row r="99" spans="1:6" ht="12" customHeight="1">
      <c r="A99" s="1118" t="s">
        <v>566</v>
      </c>
      <c r="B99" s="1118"/>
      <c r="C99" s="1118"/>
      <c r="D99" s="1118"/>
      <c r="E99" s="1118"/>
      <c r="F99" s="1118"/>
    </row>
    <row r="100" spans="1:6" ht="12" customHeight="1" thickBot="1">
      <c r="A100" s="1108" t="s">
        <v>857</v>
      </c>
      <c r="B100" s="1108"/>
      <c r="E100" s="1109" t="s">
        <v>336</v>
      </c>
      <c r="F100" s="1109"/>
    </row>
    <row r="101" spans="1:6" ht="21.75" thickBot="1">
      <c r="A101" s="745">
        <v>1</v>
      </c>
      <c r="B101" s="219" t="s">
        <v>567</v>
      </c>
      <c r="C101" s="743">
        <f>+C44-C88</f>
        <v>815</v>
      </c>
      <c r="D101" s="743">
        <f>+D44-D88</f>
        <v>-10225</v>
      </c>
      <c r="E101" s="743">
        <f>+E44-E88</f>
        <v>-6648</v>
      </c>
      <c r="F101" s="744">
        <f>+F44-F88</f>
        <v>-6282</v>
      </c>
    </row>
    <row r="102" spans="1:6" ht="12" customHeight="1">
      <c r="A102" s="746"/>
      <c r="B102" s="747"/>
      <c r="C102" s="726"/>
      <c r="D102" s="726"/>
      <c r="E102" s="726"/>
      <c r="F102" s="726"/>
    </row>
    <row r="103" spans="1:6" ht="15.75">
      <c r="A103" s="1118" t="s">
        <v>568</v>
      </c>
      <c r="B103" s="1118"/>
      <c r="C103" s="1118"/>
      <c r="D103" s="1118"/>
      <c r="E103" s="1118"/>
      <c r="F103" s="1118"/>
    </row>
    <row r="104" spans="1:6" ht="16.5" thickBot="1">
      <c r="A104" s="1108" t="s">
        <v>858</v>
      </c>
      <c r="B104" s="1108"/>
      <c r="E104" s="1109" t="s">
        <v>336</v>
      </c>
      <c r="F104" s="1109"/>
    </row>
    <row r="105" spans="1:6" ht="12" customHeight="1" thickBot="1">
      <c r="A105" s="231">
        <v>1</v>
      </c>
      <c r="B105" s="219" t="s">
        <v>569</v>
      </c>
      <c r="C105" s="743">
        <f>+C106-C107</f>
        <v>-951</v>
      </c>
      <c r="D105" s="743">
        <f>+D106-D107</f>
        <v>3206</v>
      </c>
      <c r="E105" s="743">
        <f>+E106-E107</f>
        <v>-371</v>
      </c>
      <c r="F105" s="744">
        <f>+F106-F107</f>
        <v>5267</v>
      </c>
    </row>
    <row r="106" spans="1:6" ht="22.5">
      <c r="A106" s="229" t="s">
        <v>439</v>
      </c>
      <c r="B106" s="18" t="s">
        <v>570</v>
      </c>
      <c r="C106" s="727">
        <f>+C47</f>
        <v>-895</v>
      </c>
      <c r="D106" s="727">
        <f>+D47</f>
        <v>3577</v>
      </c>
      <c r="E106" s="727">
        <f>+E47</f>
        <v>6000</v>
      </c>
      <c r="F106" s="728">
        <f>+F47</f>
        <v>5677</v>
      </c>
    </row>
    <row r="107" spans="1:6" ht="12" customHeight="1" thickBot="1">
      <c r="A107" s="228" t="s">
        <v>440</v>
      </c>
      <c r="B107" s="45" t="s">
        <v>571</v>
      </c>
      <c r="C107" s="729">
        <f>+C89</f>
        <v>56</v>
      </c>
      <c r="D107" s="729">
        <f>+D89</f>
        <v>371</v>
      </c>
      <c r="E107" s="729">
        <f>+E89</f>
        <v>6371</v>
      </c>
      <c r="F107" s="730">
        <f>+F89</f>
        <v>410</v>
      </c>
    </row>
    <row r="109" ht="15.75">
      <c r="B109" s="247"/>
    </row>
  </sheetData>
  <sheetProtection/>
  <mergeCells count="21">
    <mergeCell ref="A97:E97"/>
    <mergeCell ref="C60:C61"/>
    <mergeCell ref="A104:B104"/>
    <mergeCell ref="A60:A61"/>
    <mergeCell ref="E104:F104"/>
    <mergeCell ref="B3:B4"/>
    <mergeCell ref="A100:B100"/>
    <mergeCell ref="A59:B59"/>
    <mergeCell ref="A103:F103"/>
    <mergeCell ref="A99:F99"/>
    <mergeCell ref="E100:F100"/>
    <mergeCell ref="D3:F3"/>
    <mergeCell ref="D60:F60"/>
    <mergeCell ref="A2:B2"/>
    <mergeCell ref="E2:F2"/>
    <mergeCell ref="E59:F59"/>
    <mergeCell ref="A58:F58"/>
    <mergeCell ref="A3:A4"/>
    <mergeCell ref="A55:F55"/>
    <mergeCell ref="C3:C4"/>
    <mergeCell ref="B60:B61"/>
  </mergeCells>
  <printOptions horizontalCentered="1"/>
  <pageMargins left="0.7874015748031497" right="0.7" top="1.5748031496062993" bottom="0.984251968503937" header="0.7874015748031497" footer="0.7874015748031497"/>
  <pageSetup fitToHeight="2" fitToWidth="3" horizontalDpi="600" verticalDpi="600" orientation="portrait" paperSize="9" scale="93" r:id="rId1"/>
  <headerFooter alignWithMargins="0">
    <oddHeader>&amp;C&amp;"Times New Roman CE,Félkövér"
Pula Önkormányzat
2011. ÉVI ZÁRSZÁMADÁSÁNAK PÉNZÜGYI MÉRLEGE
&amp;R&amp;"Times New Roman CE,Félkövér dőlt"
&amp;11 1. melléklet a 7/2012. (V.10.) önkormányzati rendelethez</oddHeader>
  </headerFooter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1334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883</v>
      </c>
      <c r="D3" s="1200"/>
      <c r="E3" s="1201"/>
      <c r="F3" s="691" t="s">
        <v>890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144</v>
      </c>
      <c r="E9" s="839">
        <f>SUM(E10:E13)</f>
        <v>144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>
        <v>144</v>
      </c>
      <c r="E11" s="840">
        <v>144</v>
      </c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>
        <v>3800</v>
      </c>
      <c r="E14" s="841">
        <v>3800</v>
      </c>
      <c r="F14" s="841">
        <v>3779</v>
      </c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6425</v>
      </c>
      <c r="E15" s="842">
        <f>SUM(E16:E22)</f>
        <v>14797</v>
      </c>
      <c r="F15" s="842">
        <f>SUM(F16:F22)</f>
        <v>7781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>
        <v>7972</v>
      </c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>
        <v>800</v>
      </c>
      <c r="E20" s="844">
        <v>1200</v>
      </c>
      <c r="F20" s="844">
        <v>800</v>
      </c>
    </row>
    <row r="21" spans="1:6" ht="12" customHeight="1">
      <c r="A21" s="84"/>
      <c r="B21" s="798">
        <v>6</v>
      </c>
      <c r="C21" s="87" t="s">
        <v>395</v>
      </c>
      <c r="D21" s="844">
        <v>5625</v>
      </c>
      <c r="E21" s="844">
        <v>5625</v>
      </c>
      <c r="F21" s="844">
        <v>6981</v>
      </c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/>
      <c r="E23" s="850"/>
      <c r="F23" s="850"/>
    </row>
    <row r="24" spans="1:6" ht="12" customHeight="1" thickBot="1">
      <c r="A24" s="90"/>
      <c r="B24" s="91"/>
      <c r="C24" s="206" t="s">
        <v>321</v>
      </c>
      <c r="D24" s="851">
        <f>D9+D14+D15+D23</f>
        <v>10369</v>
      </c>
      <c r="E24" s="851">
        <f>E9+E14+E15+E23</f>
        <v>18741</v>
      </c>
      <c r="F24" s="851">
        <f>F9+F14+F15+F23</f>
        <v>11560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2220</v>
      </c>
      <c r="E27" s="842">
        <f>E28+SUM(E30:E37)+SUM(E39:E40)</f>
        <v>1616</v>
      </c>
      <c r="F27" s="842">
        <f>F28+SUM(F30:F37)+SUM(F39:F40)</f>
        <v>596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>
        <v>1020</v>
      </c>
      <c r="E31" s="844">
        <v>1616</v>
      </c>
      <c r="F31" s="844">
        <v>560</v>
      </c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>
        <v>36</v>
      </c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/>
    </row>
    <row r="35" spans="1:6" ht="12" customHeight="1">
      <c r="A35" s="84"/>
      <c r="B35" s="798">
        <v>7</v>
      </c>
      <c r="C35" s="56" t="s">
        <v>488</v>
      </c>
      <c r="D35" s="844"/>
      <c r="E35" s="844"/>
      <c r="F35" s="844"/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>
        <v>1200</v>
      </c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2040</v>
      </c>
      <c r="E41" s="842">
        <f>SUM(E42:E45)</f>
        <v>11222</v>
      </c>
      <c r="F41" s="842">
        <f>SUM(F42:F45)</f>
        <v>11222</v>
      </c>
    </row>
    <row r="42" spans="1:6" ht="12" customHeight="1">
      <c r="A42" s="79"/>
      <c r="B42" s="796">
        <v>1</v>
      </c>
      <c r="C42" s="57" t="s">
        <v>398</v>
      </c>
      <c r="D42" s="840">
        <v>2040</v>
      </c>
      <c r="E42" s="840">
        <v>11222</v>
      </c>
      <c r="F42" s="840">
        <v>7133</v>
      </c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>
        <v>4089</v>
      </c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4260</v>
      </c>
      <c r="E46" s="851">
        <f>E27+E41</f>
        <v>12838</v>
      </c>
      <c r="F46" s="851">
        <f>F27+F41</f>
        <v>11818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2" sqref="C2:E2"/>
    </sheetView>
  </sheetViews>
  <sheetFormatPr defaultColWidth="9.00390625" defaultRowHeight="12.75"/>
  <cols>
    <col min="1" max="1" width="8.00390625" style="5" customWidth="1"/>
    <col min="2" max="2" width="8.625" style="6" customWidth="1"/>
    <col min="3" max="3" width="36.875" style="6" customWidth="1"/>
    <col min="4" max="5" width="11.00390625" style="6" customWidth="1"/>
    <col min="6" max="7" width="11.125" style="6" customWidth="1"/>
    <col min="8" max="8" width="11.00390625" style="6" customWidth="1"/>
    <col min="9" max="11" width="10.625" style="6" customWidth="1"/>
    <col min="12" max="12" width="10.00390625" style="6" customWidth="1"/>
    <col min="13" max="16384" width="9.375" style="6" customWidth="1"/>
  </cols>
  <sheetData>
    <row r="1" spans="1:6" s="4" customFormat="1" ht="21" customHeight="1" thickBot="1">
      <c r="A1" s="3"/>
      <c r="C1" s="1185" t="s">
        <v>1335</v>
      </c>
      <c r="D1" s="1185"/>
      <c r="E1" s="1185"/>
      <c r="F1" s="1185"/>
    </row>
    <row r="2" spans="1:12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  <c r="I2" s="1006"/>
      <c r="J2" s="1007"/>
      <c r="K2" s="1007"/>
      <c r="L2" s="1006"/>
    </row>
    <row r="3" spans="1:12" s="427" customFormat="1" ht="16.5" thickBot="1">
      <c r="A3" s="69" t="s">
        <v>333</v>
      </c>
      <c r="B3" s="70"/>
      <c r="C3" s="1199" t="s">
        <v>886</v>
      </c>
      <c r="D3" s="1200"/>
      <c r="E3" s="1201"/>
      <c r="F3" s="691" t="s">
        <v>884</v>
      </c>
      <c r="I3" s="1008"/>
      <c r="J3" s="1007"/>
      <c r="K3" s="1007"/>
      <c r="L3" s="1008"/>
    </row>
    <row r="4" spans="1:12" s="428" customFormat="1" ht="21" customHeight="1" thickBot="1">
      <c r="A4" s="72"/>
      <c r="B4" s="72"/>
      <c r="C4" s="72"/>
      <c r="D4" s="72"/>
      <c r="E4" s="72"/>
      <c r="F4" s="7" t="s">
        <v>336</v>
      </c>
      <c r="G4" s="72"/>
      <c r="H4" s="72"/>
      <c r="I4" s="7"/>
      <c r="J4" s="72"/>
      <c r="K4" s="72"/>
      <c r="L4" s="7"/>
    </row>
    <row r="5" spans="1:12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  <c r="G5" s="113" t="s">
        <v>617</v>
      </c>
      <c r="H5" s="113" t="s">
        <v>618</v>
      </c>
      <c r="I5" s="1138" t="s">
        <v>533</v>
      </c>
      <c r="J5" s="113" t="s">
        <v>617</v>
      </c>
      <c r="K5" s="113" t="s">
        <v>618</v>
      </c>
      <c r="L5" s="1138" t="s">
        <v>533</v>
      </c>
    </row>
    <row r="6" spans="1:12" ht="13.5" thickBot="1">
      <c r="A6" s="64" t="s">
        <v>340</v>
      </c>
      <c r="B6" s="65"/>
      <c r="C6" s="1158"/>
      <c r="D6" s="1193" t="s">
        <v>619</v>
      </c>
      <c r="E6" s="1194"/>
      <c r="F6" s="1139"/>
      <c r="G6" s="1193" t="s">
        <v>619</v>
      </c>
      <c r="H6" s="1194"/>
      <c r="I6" s="1139"/>
      <c r="J6" s="1193" t="s">
        <v>619</v>
      </c>
      <c r="K6" s="1194"/>
      <c r="L6" s="1139"/>
    </row>
    <row r="7" spans="1:12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  <c r="G7" s="174">
        <v>4</v>
      </c>
      <c r="H7" s="174">
        <v>5</v>
      </c>
      <c r="I7" s="175">
        <v>6</v>
      </c>
      <c r="J7" s="174">
        <v>4</v>
      </c>
      <c r="K7" s="174">
        <v>5</v>
      </c>
      <c r="L7" s="175">
        <v>6</v>
      </c>
    </row>
    <row r="8" spans="1:12" s="432" customFormat="1" ht="22.5" customHeight="1" thickBot="1">
      <c r="A8" s="103"/>
      <c r="B8" s="104"/>
      <c r="C8" s="207" t="s">
        <v>341</v>
      </c>
      <c r="D8" s="1009" t="s">
        <v>727</v>
      </c>
      <c r="E8" s="1009" t="s">
        <v>727</v>
      </c>
      <c r="F8" s="1009" t="s">
        <v>727</v>
      </c>
      <c r="G8" s="1009" t="s">
        <v>728</v>
      </c>
      <c r="H8" s="1009" t="s">
        <v>728</v>
      </c>
      <c r="I8" s="1009" t="s">
        <v>728</v>
      </c>
      <c r="J8" s="1009" t="s">
        <v>729</v>
      </c>
      <c r="K8" s="1009" t="s">
        <v>729</v>
      </c>
      <c r="L8" s="1009" t="s">
        <v>729</v>
      </c>
    </row>
    <row r="9" spans="1:12" s="431" customFormat="1" ht="12" customHeight="1" thickBot="1">
      <c r="A9" s="76">
        <v>1</v>
      </c>
      <c r="B9" s="77"/>
      <c r="C9" s="78" t="s">
        <v>342</v>
      </c>
      <c r="D9" s="839">
        <f aca="true" t="shared" si="0" ref="D9:L9">SUM(D10:D13)</f>
        <v>0</v>
      </c>
      <c r="E9" s="839">
        <f t="shared" si="0"/>
        <v>0</v>
      </c>
      <c r="F9" s="839">
        <f t="shared" si="0"/>
        <v>0</v>
      </c>
      <c r="G9" s="839">
        <f t="shared" si="0"/>
        <v>0</v>
      </c>
      <c r="H9" s="839">
        <f t="shared" si="0"/>
        <v>0</v>
      </c>
      <c r="I9" s="839">
        <f t="shared" si="0"/>
        <v>0</v>
      </c>
      <c r="J9" s="839">
        <f t="shared" si="0"/>
        <v>0</v>
      </c>
      <c r="K9" s="839">
        <f t="shared" si="0"/>
        <v>0</v>
      </c>
      <c r="L9" s="839">
        <f t="shared" si="0"/>
        <v>0</v>
      </c>
    </row>
    <row r="10" spans="1:12" ht="12" customHeight="1">
      <c r="A10" s="79"/>
      <c r="B10" s="796">
        <v>1</v>
      </c>
      <c r="C10" s="57" t="s">
        <v>922</v>
      </c>
      <c r="D10" s="840"/>
      <c r="E10" s="840"/>
      <c r="F10" s="840"/>
      <c r="G10" s="840"/>
      <c r="H10" s="840"/>
      <c r="I10" s="840"/>
      <c r="J10" s="840"/>
      <c r="K10" s="840"/>
      <c r="L10" s="840"/>
    </row>
    <row r="11" spans="1:12" ht="12" customHeight="1">
      <c r="A11" s="79"/>
      <c r="B11" s="796">
        <v>2</v>
      </c>
      <c r="C11" s="57" t="s">
        <v>471</v>
      </c>
      <c r="D11" s="840"/>
      <c r="E11" s="840"/>
      <c r="F11" s="840"/>
      <c r="G11" s="840"/>
      <c r="H11" s="840"/>
      <c r="I11" s="840"/>
      <c r="J11" s="840"/>
      <c r="K11" s="840"/>
      <c r="L11" s="840"/>
    </row>
    <row r="12" spans="1:12" ht="22.5">
      <c r="A12" s="79"/>
      <c r="B12" s="796">
        <v>3</v>
      </c>
      <c r="C12" s="57" t="s">
        <v>472</v>
      </c>
      <c r="D12" s="840"/>
      <c r="E12" s="840"/>
      <c r="F12" s="840"/>
      <c r="G12" s="840"/>
      <c r="H12" s="840"/>
      <c r="I12" s="840"/>
      <c r="J12" s="840"/>
      <c r="K12" s="840"/>
      <c r="L12" s="840"/>
    </row>
    <row r="13" spans="1:12" ht="12" customHeight="1" thickBot="1">
      <c r="A13" s="79"/>
      <c r="B13" s="796">
        <v>4</v>
      </c>
      <c r="C13" s="57" t="s">
        <v>473</v>
      </c>
      <c r="D13" s="840"/>
      <c r="E13" s="840"/>
      <c r="F13" s="840"/>
      <c r="G13" s="840"/>
      <c r="H13" s="840"/>
      <c r="I13" s="840"/>
      <c r="J13" s="840"/>
      <c r="K13" s="840"/>
      <c r="L13" s="840"/>
    </row>
    <row r="14" spans="1:12" ht="12" customHeight="1" thickBot="1">
      <c r="A14" s="76">
        <v>2</v>
      </c>
      <c r="B14" s="91"/>
      <c r="C14" s="78" t="s">
        <v>346</v>
      </c>
      <c r="D14" s="841"/>
      <c r="E14" s="841"/>
      <c r="F14" s="841"/>
      <c r="G14" s="841"/>
      <c r="H14" s="841"/>
      <c r="I14" s="841"/>
      <c r="J14" s="841"/>
      <c r="K14" s="841"/>
      <c r="L14" s="841"/>
    </row>
    <row r="15" spans="1:12" s="431" customFormat="1" ht="12" customHeight="1" thickBot="1">
      <c r="A15" s="76">
        <v>3</v>
      </c>
      <c r="B15" s="77"/>
      <c r="C15" s="78" t="s">
        <v>517</v>
      </c>
      <c r="D15" s="842">
        <f aca="true" t="shared" si="1" ref="D15:L15">SUM(D16:D22)</f>
        <v>0</v>
      </c>
      <c r="E15" s="842">
        <f t="shared" si="1"/>
        <v>0</v>
      </c>
      <c r="F15" s="842">
        <f t="shared" si="1"/>
        <v>0</v>
      </c>
      <c r="G15" s="842">
        <f t="shared" si="1"/>
        <v>0</v>
      </c>
      <c r="H15" s="842">
        <f t="shared" si="1"/>
        <v>0</v>
      </c>
      <c r="I15" s="842">
        <f t="shared" si="1"/>
        <v>0</v>
      </c>
      <c r="J15" s="842">
        <f t="shared" si="1"/>
        <v>0</v>
      </c>
      <c r="K15" s="842">
        <f t="shared" si="1"/>
        <v>0</v>
      </c>
      <c r="L15" s="842">
        <f t="shared" si="1"/>
        <v>0</v>
      </c>
    </row>
    <row r="16" spans="1:12" ht="12" customHeight="1">
      <c r="A16" s="86"/>
      <c r="B16" s="799">
        <v>1</v>
      </c>
      <c r="C16" s="87" t="s">
        <v>518</v>
      </c>
      <c r="D16" s="843"/>
      <c r="E16" s="843"/>
      <c r="F16" s="843"/>
      <c r="G16" s="843"/>
      <c r="H16" s="843"/>
      <c r="I16" s="843"/>
      <c r="J16" s="843"/>
      <c r="K16" s="843"/>
      <c r="L16" s="843"/>
    </row>
    <row r="17" spans="1:12" ht="12" customHeight="1">
      <c r="A17" s="79"/>
      <c r="B17" s="796">
        <v>2</v>
      </c>
      <c r="C17" s="87" t="s">
        <v>519</v>
      </c>
      <c r="D17" s="840"/>
      <c r="E17" s="840"/>
      <c r="F17" s="840"/>
      <c r="G17" s="840"/>
      <c r="H17" s="840"/>
      <c r="I17" s="840"/>
      <c r="J17" s="840"/>
      <c r="K17" s="840"/>
      <c r="L17" s="840"/>
    </row>
    <row r="18" spans="1:12" ht="12" customHeight="1">
      <c r="A18" s="79"/>
      <c r="B18" s="796">
        <v>3</v>
      </c>
      <c r="C18" s="57" t="s">
        <v>1075</v>
      </c>
      <c r="D18" s="840"/>
      <c r="E18" s="840"/>
      <c r="F18" s="840"/>
      <c r="G18" s="840"/>
      <c r="H18" s="840"/>
      <c r="I18" s="840"/>
      <c r="J18" s="840"/>
      <c r="K18" s="840"/>
      <c r="L18" s="840"/>
    </row>
    <row r="19" spans="1:12" ht="12" customHeight="1">
      <c r="A19" s="79"/>
      <c r="B19" s="796">
        <v>4</v>
      </c>
      <c r="C19" s="89" t="s">
        <v>520</v>
      </c>
      <c r="D19" s="840"/>
      <c r="E19" s="840"/>
      <c r="F19" s="840"/>
      <c r="G19" s="840"/>
      <c r="H19" s="840"/>
      <c r="I19" s="840"/>
      <c r="J19" s="840"/>
      <c r="K19" s="840"/>
      <c r="L19" s="840"/>
    </row>
    <row r="20" spans="1:12" ht="12" customHeight="1">
      <c r="A20" s="84"/>
      <c r="B20" s="798">
        <v>5</v>
      </c>
      <c r="C20" s="57" t="s">
        <v>521</v>
      </c>
      <c r="D20" s="844"/>
      <c r="E20" s="844"/>
      <c r="F20" s="844"/>
      <c r="G20" s="844"/>
      <c r="H20" s="844"/>
      <c r="I20" s="844"/>
      <c r="J20" s="844"/>
      <c r="K20" s="844"/>
      <c r="L20" s="844"/>
    </row>
    <row r="21" spans="1:12" ht="12" customHeight="1">
      <c r="A21" s="84"/>
      <c r="B21" s="798">
        <v>6</v>
      </c>
      <c r="C21" s="87" t="s">
        <v>395</v>
      </c>
      <c r="D21" s="844"/>
      <c r="E21" s="844"/>
      <c r="F21" s="844"/>
      <c r="G21" s="844"/>
      <c r="H21" s="844"/>
      <c r="I21" s="844"/>
      <c r="J21" s="844"/>
      <c r="K21" s="844"/>
      <c r="L21" s="844"/>
    </row>
    <row r="22" spans="1:12" ht="12" customHeight="1" thickBot="1">
      <c r="A22" s="102"/>
      <c r="B22" s="845">
        <v>7</v>
      </c>
      <c r="C22" s="846" t="s">
        <v>396</v>
      </c>
      <c r="D22" s="847"/>
      <c r="E22" s="847"/>
      <c r="F22" s="847"/>
      <c r="G22" s="847"/>
      <c r="H22" s="847"/>
      <c r="I22" s="847"/>
      <c r="J22" s="847"/>
      <c r="K22" s="847"/>
      <c r="L22" s="847"/>
    </row>
    <row r="23" spans="1:12" ht="12" customHeight="1" thickBot="1">
      <c r="A23" s="107">
        <v>4</v>
      </c>
      <c r="B23" s="848"/>
      <c r="C23" s="849" t="s">
        <v>363</v>
      </c>
      <c r="D23" s="850">
        <v>360</v>
      </c>
      <c r="E23" s="850">
        <v>360</v>
      </c>
      <c r="F23" s="850">
        <v>360</v>
      </c>
      <c r="G23" s="850">
        <v>202</v>
      </c>
      <c r="H23" s="850">
        <v>202</v>
      </c>
      <c r="I23" s="850">
        <v>197</v>
      </c>
      <c r="J23" s="850">
        <v>49</v>
      </c>
      <c r="K23" s="850">
        <v>49</v>
      </c>
      <c r="L23" s="850">
        <v>49</v>
      </c>
    </row>
    <row r="24" spans="1:12" ht="12" customHeight="1" thickBot="1">
      <c r="A24" s="90"/>
      <c r="B24" s="91"/>
      <c r="C24" s="206" t="s">
        <v>321</v>
      </c>
      <c r="D24" s="851">
        <f aca="true" t="shared" si="2" ref="D24:L24">D9+D14+D15+D23</f>
        <v>360</v>
      </c>
      <c r="E24" s="851">
        <f t="shared" si="2"/>
        <v>360</v>
      </c>
      <c r="F24" s="851">
        <f t="shared" si="2"/>
        <v>360</v>
      </c>
      <c r="G24" s="851">
        <f t="shared" si="2"/>
        <v>202</v>
      </c>
      <c r="H24" s="851">
        <f t="shared" si="2"/>
        <v>202</v>
      </c>
      <c r="I24" s="851">
        <f t="shared" si="2"/>
        <v>197</v>
      </c>
      <c r="J24" s="851">
        <f t="shared" si="2"/>
        <v>49</v>
      </c>
      <c r="K24" s="851">
        <f t="shared" si="2"/>
        <v>49</v>
      </c>
      <c r="L24" s="851">
        <f t="shared" si="2"/>
        <v>49</v>
      </c>
    </row>
    <row r="25" spans="1:12" ht="12" customHeight="1" thickBot="1">
      <c r="A25" s="108"/>
      <c r="B25" s="852"/>
      <c r="C25" s="109"/>
      <c r="D25" s="864"/>
      <c r="E25" s="864"/>
      <c r="F25" s="864"/>
      <c r="G25" s="864"/>
      <c r="H25" s="864"/>
      <c r="I25" s="864"/>
      <c r="J25" s="864"/>
      <c r="K25" s="864"/>
      <c r="L25" s="864"/>
    </row>
    <row r="26" spans="1:12" s="430" customFormat="1" ht="15" customHeight="1" thickBot="1">
      <c r="A26" s="103"/>
      <c r="B26" s="104"/>
      <c r="C26" s="95" t="s">
        <v>356</v>
      </c>
      <c r="D26" s="854"/>
      <c r="E26" s="854"/>
      <c r="F26" s="854"/>
      <c r="G26" s="854"/>
      <c r="H26" s="854"/>
      <c r="I26" s="854"/>
      <c r="J26" s="854"/>
      <c r="K26" s="854"/>
      <c r="L26" s="854"/>
    </row>
    <row r="27" spans="1:12" s="430" customFormat="1" ht="9.75" customHeight="1" thickBot="1">
      <c r="A27" s="76">
        <v>5</v>
      </c>
      <c r="B27" s="77"/>
      <c r="C27" s="78" t="s">
        <v>84</v>
      </c>
      <c r="D27" s="842">
        <f aca="true" t="shared" si="3" ref="D27:L27">D28+SUM(D30:D37)+SUM(D39:D40)</f>
        <v>360</v>
      </c>
      <c r="E27" s="842">
        <f t="shared" si="3"/>
        <v>360</v>
      </c>
      <c r="F27" s="842">
        <f t="shared" si="3"/>
        <v>360</v>
      </c>
      <c r="G27" s="842">
        <f t="shared" si="3"/>
        <v>202</v>
      </c>
      <c r="H27" s="842">
        <f t="shared" si="3"/>
        <v>202</v>
      </c>
      <c r="I27" s="842">
        <f t="shared" si="3"/>
        <v>197</v>
      </c>
      <c r="J27" s="842">
        <f t="shared" si="3"/>
        <v>49</v>
      </c>
      <c r="K27" s="842">
        <f t="shared" si="3"/>
        <v>49</v>
      </c>
      <c r="L27" s="842">
        <f t="shared" si="3"/>
        <v>49</v>
      </c>
    </row>
    <row r="28" spans="1:12" s="432" customFormat="1" ht="15" customHeight="1">
      <c r="A28" s="79"/>
      <c r="B28" s="796">
        <v>1</v>
      </c>
      <c r="C28" s="24" t="s">
        <v>323</v>
      </c>
      <c r="D28" s="840"/>
      <c r="E28" s="840"/>
      <c r="F28" s="840"/>
      <c r="G28" s="840"/>
      <c r="H28" s="840"/>
      <c r="I28" s="840"/>
      <c r="J28" s="840"/>
      <c r="K28" s="840"/>
      <c r="L28" s="840"/>
    </row>
    <row r="29" spans="1:12" s="431" customFormat="1" ht="12" customHeight="1">
      <c r="A29" s="79"/>
      <c r="B29" s="796"/>
      <c r="C29" s="824" t="s">
        <v>85</v>
      </c>
      <c r="D29" s="855"/>
      <c r="E29" s="855"/>
      <c r="F29" s="855"/>
      <c r="G29" s="855"/>
      <c r="H29" s="855"/>
      <c r="I29" s="855"/>
      <c r="J29" s="855"/>
      <c r="K29" s="855"/>
      <c r="L29" s="855"/>
    </row>
    <row r="30" spans="1:12" ht="12" customHeight="1">
      <c r="A30" s="79"/>
      <c r="B30" s="796">
        <v>2</v>
      </c>
      <c r="C30" s="13" t="s">
        <v>324</v>
      </c>
      <c r="D30" s="840"/>
      <c r="E30" s="840"/>
      <c r="F30" s="840"/>
      <c r="G30" s="840"/>
      <c r="H30" s="840"/>
      <c r="I30" s="840"/>
      <c r="J30" s="840"/>
      <c r="K30" s="840"/>
      <c r="L30" s="840"/>
    </row>
    <row r="31" spans="1:12" ht="12" customHeight="1">
      <c r="A31" s="84"/>
      <c r="B31" s="798">
        <v>3</v>
      </c>
      <c r="C31" s="13" t="s">
        <v>325</v>
      </c>
      <c r="D31" s="844"/>
      <c r="E31" s="844"/>
      <c r="F31" s="844"/>
      <c r="G31" s="844"/>
      <c r="H31" s="844"/>
      <c r="I31" s="844"/>
      <c r="J31" s="844"/>
      <c r="K31" s="844"/>
      <c r="L31" s="844"/>
    </row>
    <row r="32" spans="1:12" ht="12" customHeight="1">
      <c r="A32" s="84"/>
      <c r="B32" s="798">
        <v>4</v>
      </c>
      <c r="C32" s="28" t="s">
        <v>405</v>
      </c>
      <c r="D32" s="844"/>
      <c r="E32" s="844"/>
      <c r="F32" s="844"/>
      <c r="G32" s="844"/>
      <c r="H32" s="844"/>
      <c r="I32" s="844"/>
      <c r="J32" s="844"/>
      <c r="K32" s="844"/>
      <c r="L32" s="844"/>
    </row>
    <row r="33" spans="1:12" ht="12" customHeight="1">
      <c r="A33" s="84"/>
      <c r="B33" s="798">
        <v>5</v>
      </c>
      <c r="C33" s="44" t="s">
        <v>522</v>
      </c>
      <c r="D33" s="844"/>
      <c r="E33" s="844"/>
      <c r="F33" s="844"/>
      <c r="G33" s="844"/>
      <c r="H33" s="844"/>
      <c r="I33" s="844"/>
      <c r="J33" s="844"/>
      <c r="K33" s="844"/>
      <c r="L33" s="844"/>
    </row>
    <row r="34" spans="1:12" ht="12" customHeight="1">
      <c r="A34" s="84"/>
      <c r="B34" s="798">
        <v>6</v>
      </c>
      <c r="C34" s="13" t="s">
        <v>463</v>
      </c>
      <c r="D34" s="844"/>
      <c r="E34" s="844"/>
      <c r="F34" s="844"/>
      <c r="G34" s="844">
        <v>202</v>
      </c>
      <c r="H34" s="844">
        <v>202</v>
      </c>
      <c r="I34" s="844">
        <v>197</v>
      </c>
      <c r="J34" s="844">
        <v>49</v>
      </c>
      <c r="K34" s="844">
        <v>49</v>
      </c>
      <c r="L34" s="844">
        <v>49</v>
      </c>
    </row>
    <row r="35" spans="1:12" ht="12" customHeight="1">
      <c r="A35" s="84"/>
      <c r="B35" s="798">
        <v>7</v>
      </c>
      <c r="C35" s="56" t="s">
        <v>488</v>
      </c>
      <c r="D35" s="844">
        <v>360</v>
      </c>
      <c r="E35" s="844">
        <v>360</v>
      </c>
      <c r="F35" s="844">
        <v>360</v>
      </c>
      <c r="G35" s="844"/>
      <c r="H35" s="844"/>
      <c r="I35" s="844"/>
      <c r="J35" s="844"/>
      <c r="K35" s="844"/>
      <c r="L35" s="844"/>
    </row>
    <row r="36" spans="1:12" ht="12" customHeight="1">
      <c r="A36" s="79"/>
      <c r="B36" s="796">
        <v>8</v>
      </c>
      <c r="C36" s="13" t="s">
        <v>400</v>
      </c>
      <c r="D36" s="840"/>
      <c r="E36" s="840"/>
      <c r="F36" s="840"/>
      <c r="G36" s="840"/>
      <c r="H36" s="840"/>
      <c r="I36" s="840"/>
      <c r="J36" s="840"/>
      <c r="K36" s="840"/>
      <c r="L36" s="840"/>
    </row>
    <row r="37" spans="1:12" ht="12" customHeight="1">
      <c r="A37" s="86"/>
      <c r="B37" s="799">
        <v>9</v>
      </c>
      <c r="C37" s="13" t="s">
        <v>326</v>
      </c>
      <c r="D37" s="843"/>
      <c r="E37" s="843"/>
      <c r="F37" s="843"/>
      <c r="G37" s="843"/>
      <c r="H37" s="843"/>
      <c r="I37" s="843"/>
      <c r="J37" s="843"/>
      <c r="K37" s="843"/>
      <c r="L37" s="843"/>
    </row>
    <row r="38" spans="1:12" s="431" customFormat="1" ht="22.5">
      <c r="A38" s="86"/>
      <c r="B38" s="799"/>
      <c r="C38" s="856" t="s">
        <v>880</v>
      </c>
      <c r="D38" s="857"/>
      <c r="E38" s="857"/>
      <c r="F38" s="857"/>
      <c r="G38" s="857"/>
      <c r="H38" s="857"/>
      <c r="I38" s="857"/>
      <c r="J38" s="857"/>
      <c r="K38" s="857"/>
      <c r="L38" s="857"/>
    </row>
    <row r="39" spans="1:12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  <c r="G39" s="843"/>
      <c r="H39" s="843"/>
      <c r="I39" s="843"/>
      <c r="J39" s="843"/>
      <c r="K39" s="843"/>
      <c r="L39" s="843"/>
    </row>
    <row r="40" spans="1:12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  <c r="G40" s="840"/>
      <c r="H40" s="840"/>
      <c r="I40" s="840"/>
      <c r="J40" s="840"/>
      <c r="K40" s="840"/>
      <c r="L40" s="840"/>
    </row>
    <row r="41" spans="1:12" ht="12" customHeight="1" thickBot="1">
      <c r="A41" s="76">
        <v>6</v>
      </c>
      <c r="B41" s="77"/>
      <c r="C41" s="78" t="s">
        <v>357</v>
      </c>
      <c r="D41" s="842">
        <f aca="true" t="shared" si="4" ref="D41:L41">SUM(D42:D45)</f>
        <v>0</v>
      </c>
      <c r="E41" s="842">
        <f t="shared" si="4"/>
        <v>0</v>
      </c>
      <c r="F41" s="842">
        <f t="shared" si="4"/>
        <v>0</v>
      </c>
      <c r="G41" s="842">
        <f t="shared" si="4"/>
        <v>0</v>
      </c>
      <c r="H41" s="842">
        <f t="shared" si="4"/>
        <v>0</v>
      </c>
      <c r="I41" s="842">
        <f t="shared" si="4"/>
        <v>0</v>
      </c>
      <c r="J41" s="842">
        <f t="shared" si="4"/>
        <v>0</v>
      </c>
      <c r="K41" s="842">
        <f t="shared" si="4"/>
        <v>0</v>
      </c>
      <c r="L41" s="842">
        <f t="shared" si="4"/>
        <v>0</v>
      </c>
    </row>
    <row r="42" spans="1:12" ht="12" customHeight="1">
      <c r="A42" s="79"/>
      <c r="B42" s="796">
        <v>1</v>
      </c>
      <c r="C42" s="57" t="s">
        <v>398</v>
      </c>
      <c r="D42" s="840"/>
      <c r="E42" s="840"/>
      <c r="F42" s="840"/>
      <c r="G42" s="840"/>
      <c r="H42" s="840"/>
      <c r="I42" s="840"/>
      <c r="J42" s="840"/>
      <c r="K42" s="840"/>
      <c r="L42" s="840"/>
    </row>
    <row r="43" spans="1:12" s="431" customFormat="1" ht="12" customHeight="1">
      <c r="A43" s="79"/>
      <c r="B43" s="796">
        <v>2</v>
      </c>
      <c r="C43" s="57" t="s">
        <v>664</v>
      </c>
      <c r="D43" s="840"/>
      <c r="E43" s="840"/>
      <c r="F43" s="840"/>
      <c r="G43" s="840"/>
      <c r="H43" s="840"/>
      <c r="I43" s="840"/>
      <c r="J43" s="840"/>
      <c r="K43" s="840"/>
      <c r="L43" s="840"/>
    </row>
    <row r="44" spans="1:12" ht="12" customHeight="1">
      <c r="A44" s="79"/>
      <c r="B44" s="796">
        <v>3</v>
      </c>
      <c r="C44" s="57" t="s">
        <v>523</v>
      </c>
      <c r="D44" s="840"/>
      <c r="E44" s="840"/>
      <c r="F44" s="840"/>
      <c r="G44" s="840"/>
      <c r="H44" s="840"/>
      <c r="I44" s="840"/>
      <c r="J44" s="840"/>
      <c r="K44" s="840"/>
      <c r="L44" s="840"/>
    </row>
    <row r="45" spans="1:12" ht="12" customHeight="1" thickBot="1">
      <c r="A45" s="79"/>
      <c r="B45" s="796">
        <v>4</v>
      </c>
      <c r="C45" s="57" t="s">
        <v>358</v>
      </c>
      <c r="D45" s="840"/>
      <c r="E45" s="840"/>
      <c r="F45" s="840"/>
      <c r="G45" s="840"/>
      <c r="H45" s="840"/>
      <c r="I45" s="840"/>
      <c r="J45" s="840"/>
      <c r="K45" s="840"/>
      <c r="L45" s="840"/>
    </row>
    <row r="46" spans="1:12" ht="12" customHeight="1" thickBot="1">
      <c r="A46" s="90"/>
      <c r="B46" s="91"/>
      <c r="C46" s="206" t="s">
        <v>362</v>
      </c>
      <c r="D46" s="851">
        <f aca="true" t="shared" si="5" ref="D46:L46">D27+D41</f>
        <v>360</v>
      </c>
      <c r="E46" s="851">
        <f t="shared" si="5"/>
        <v>360</v>
      </c>
      <c r="F46" s="851">
        <f t="shared" si="5"/>
        <v>360</v>
      </c>
      <c r="G46" s="851">
        <f t="shared" si="5"/>
        <v>202</v>
      </c>
      <c r="H46" s="851">
        <f t="shared" si="5"/>
        <v>202</v>
      </c>
      <c r="I46" s="851">
        <f t="shared" si="5"/>
        <v>197</v>
      </c>
      <c r="J46" s="851">
        <f t="shared" si="5"/>
        <v>49</v>
      </c>
      <c r="K46" s="851">
        <f t="shared" si="5"/>
        <v>49</v>
      </c>
      <c r="L46" s="851">
        <f t="shared" si="5"/>
        <v>49</v>
      </c>
    </row>
    <row r="47" spans="1:12" ht="12" customHeight="1" thickBot="1">
      <c r="A47" s="858"/>
      <c r="B47" s="859"/>
      <c r="C47" s="859"/>
      <c r="D47" s="859"/>
      <c r="E47" s="859"/>
      <c r="F47" s="859"/>
      <c r="G47" s="859"/>
      <c r="H47" s="859"/>
      <c r="I47" s="859"/>
      <c r="J47" s="859"/>
      <c r="K47" s="859"/>
      <c r="L47" s="859"/>
    </row>
    <row r="48" spans="1:12" ht="12" customHeight="1" thickBot="1">
      <c r="A48" s="860" t="s">
        <v>91</v>
      </c>
      <c r="B48" s="861"/>
      <c r="C48" s="862"/>
      <c r="D48" s="863"/>
      <c r="E48" s="863"/>
      <c r="F48" s="863"/>
      <c r="G48" s="863"/>
      <c r="H48" s="863"/>
      <c r="I48" s="863"/>
      <c r="J48" s="863"/>
      <c r="K48" s="863"/>
      <c r="L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10" ht="9.75" customHeight="1">
      <c r="A50" s="858"/>
      <c r="B50" s="859"/>
      <c r="C50" s="859"/>
      <c r="D50" s="859"/>
      <c r="G50" s="859"/>
      <c r="J50" s="859"/>
    </row>
    <row r="51" spans="1:10" ht="15" customHeight="1">
      <c r="A51" s="858"/>
      <c r="B51" s="859"/>
      <c r="C51" s="859"/>
      <c r="D51" s="859"/>
      <c r="G51" s="859"/>
      <c r="J51" s="859"/>
    </row>
    <row r="52" spans="1:10" ht="12.75">
      <c r="A52" s="858"/>
      <c r="B52" s="859"/>
      <c r="C52" s="859"/>
      <c r="D52" s="859"/>
      <c r="G52" s="859"/>
      <c r="J52" s="859"/>
    </row>
  </sheetData>
  <sheetProtection/>
  <mergeCells count="11">
    <mergeCell ref="D6:E6"/>
    <mergeCell ref="I5:I6"/>
    <mergeCell ref="L5:L6"/>
    <mergeCell ref="G6:H6"/>
    <mergeCell ref="J6:K6"/>
    <mergeCell ref="C1:F1"/>
    <mergeCell ref="A49:F49"/>
    <mergeCell ref="C5:C6"/>
    <mergeCell ref="F5:F6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1336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741</v>
      </c>
      <c r="D3" s="1200"/>
      <c r="E3" s="1201"/>
      <c r="F3" s="691" t="s">
        <v>885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745</v>
      </c>
      <c r="E23" s="850">
        <v>860</v>
      </c>
      <c r="F23" s="850">
        <v>950</v>
      </c>
    </row>
    <row r="24" spans="1:6" ht="12" customHeight="1" thickBot="1">
      <c r="A24" s="90"/>
      <c r="B24" s="91"/>
      <c r="C24" s="206" t="s">
        <v>321</v>
      </c>
      <c r="D24" s="851">
        <f>D9+D14+D15+D23</f>
        <v>745</v>
      </c>
      <c r="E24" s="851">
        <f>E9+E14+E15+E23</f>
        <v>860</v>
      </c>
      <c r="F24" s="851">
        <f>F9+F14+F15+F23</f>
        <v>950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D28+SUM(D30:D38)+SUM(D40:D41)</f>
        <v>745</v>
      </c>
      <c r="E27" s="842">
        <f>E28+SUM(E30:E38)+SUM(E40:E41)</f>
        <v>385</v>
      </c>
      <c r="F27" s="842">
        <f>F28+SUM(F30:F38)+SUM(F40:F41)</f>
        <v>494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>
        <v>445</v>
      </c>
      <c r="E31" s="844">
        <v>385</v>
      </c>
      <c r="F31" s="844">
        <v>494</v>
      </c>
    </row>
    <row r="32" spans="1:6" ht="12" customHeight="1">
      <c r="A32" s="84"/>
      <c r="B32" s="798">
        <v>4</v>
      </c>
      <c r="C32" s="28" t="s">
        <v>405</v>
      </c>
      <c r="D32" s="844"/>
      <c r="E32" s="844">
        <v>0</v>
      </c>
      <c r="F32" s="844"/>
    </row>
    <row r="33" spans="1:6" ht="22.5" customHeight="1">
      <c r="A33" s="84"/>
      <c r="B33" s="798">
        <v>5</v>
      </c>
      <c r="C33" s="13" t="s">
        <v>742</v>
      </c>
      <c r="D33" s="844">
        <v>300</v>
      </c>
      <c r="E33" s="844"/>
      <c r="F33" s="844"/>
    </row>
    <row r="34" spans="1:6" ht="12" customHeight="1">
      <c r="A34" s="84"/>
      <c r="B34" s="798">
        <v>6</v>
      </c>
      <c r="C34" s="44" t="s">
        <v>522</v>
      </c>
      <c r="D34" s="844"/>
      <c r="E34" s="844"/>
      <c r="F34" s="844"/>
    </row>
    <row r="35" spans="1:6" ht="12" customHeight="1">
      <c r="A35" s="84"/>
      <c r="B35" s="798">
        <v>7</v>
      </c>
      <c r="C35" s="13" t="s">
        <v>463</v>
      </c>
      <c r="D35" s="844"/>
      <c r="E35" s="844"/>
      <c r="F35" s="844"/>
    </row>
    <row r="36" spans="1:6" ht="12" customHeight="1">
      <c r="A36" s="84"/>
      <c r="B36" s="798">
        <v>8</v>
      </c>
      <c r="C36" s="56" t="s">
        <v>488</v>
      </c>
      <c r="D36" s="844"/>
      <c r="E36" s="844"/>
      <c r="F36" s="844"/>
    </row>
    <row r="37" spans="1:6" ht="12" customHeight="1">
      <c r="A37" s="79"/>
      <c r="B37" s="796">
        <v>9</v>
      </c>
      <c r="C37" s="13" t="s">
        <v>400</v>
      </c>
      <c r="D37" s="840"/>
      <c r="E37" s="840"/>
      <c r="F37" s="840"/>
    </row>
    <row r="38" spans="1:6" ht="12" customHeight="1">
      <c r="A38" s="86"/>
      <c r="B38" s="799">
        <v>10</v>
      </c>
      <c r="C38" s="13" t="s">
        <v>326</v>
      </c>
      <c r="D38" s="843"/>
      <c r="E38" s="843"/>
      <c r="F38" s="843"/>
    </row>
    <row r="39" spans="1:6" s="431" customFormat="1" ht="22.5">
      <c r="A39" s="86"/>
      <c r="B39" s="799"/>
      <c r="C39" s="856" t="s">
        <v>880</v>
      </c>
      <c r="D39" s="857"/>
      <c r="E39" s="857"/>
      <c r="F39" s="857"/>
    </row>
    <row r="40" spans="1:6" s="431" customFormat="1" ht="12" customHeight="1">
      <c r="A40" s="86"/>
      <c r="B40" s="799">
        <v>11</v>
      </c>
      <c r="C40" s="29" t="s">
        <v>479</v>
      </c>
      <c r="D40" s="843"/>
      <c r="E40" s="843"/>
      <c r="F40" s="843"/>
    </row>
    <row r="41" spans="1:6" s="431" customFormat="1" ht="12" customHeight="1" thickBot="1">
      <c r="A41" s="79"/>
      <c r="B41" s="796">
        <v>12</v>
      </c>
      <c r="C41" s="45" t="s">
        <v>484</v>
      </c>
      <c r="D41" s="840"/>
      <c r="E41" s="840"/>
      <c r="F41" s="840"/>
    </row>
    <row r="42" spans="1:6" ht="12" customHeight="1" thickBot="1">
      <c r="A42" s="76">
        <v>6</v>
      </c>
      <c r="B42" s="77"/>
      <c r="C42" s="78" t="s">
        <v>357</v>
      </c>
      <c r="D42" s="842">
        <f>SUM(D43:D46)</f>
        <v>0</v>
      </c>
      <c r="E42" s="842">
        <f>SUM(E43:E46)</f>
        <v>475</v>
      </c>
      <c r="F42" s="842">
        <f>SUM(F43:F46)</f>
        <v>456</v>
      </c>
    </row>
    <row r="43" spans="1:6" ht="12" customHeight="1">
      <c r="A43" s="79"/>
      <c r="B43" s="796">
        <v>1</v>
      </c>
      <c r="C43" s="57" t="s">
        <v>398</v>
      </c>
      <c r="D43" s="840"/>
      <c r="E43" s="840"/>
      <c r="F43" s="840"/>
    </row>
    <row r="44" spans="1:6" s="431" customFormat="1" ht="12" customHeight="1">
      <c r="A44" s="79"/>
      <c r="B44" s="796">
        <v>2</v>
      </c>
      <c r="C44" s="57" t="s">
        <v>664</v>
      </c>
      <c r="D44" s="840"/>
      <c r="E44" s="840">
        <v>475</v>
      </c>
      <c r="F44" s="840">
        <v>456</v>
      </c>
    </row>
    <row r="45" spans="1:6" ht="12" customHeight="1">
      <c r="A45" s="79"/>
      <c r="B45" s="796">
        <v>3</v>
      </c>
      <c r="C45" s="57" t="s">
        <v>523</v>
      </c>
      <c r="D45" s="840"/>
      <c r="E45" s="840"/>
      <c r="F45" s="840"/>
    </row>
    <row r="46" spans="1:6" ht="12" customHeight="1" thickBot="1">
      <c r="A46" s="79"/>
      <c r="B46" s="796">
        <v>4</v>
      </c>
      <c r="C46" s="57" t="s">
        <v>358</v>
      </c>
      <c r="D46" s="840"/>
      <c r="E46" s="840"/>
      <c r="F46" s="840"/>
    </row>
    <row r="47" spans="1:6" ht="12" customHeight="1" thickBot="1">
      <c r="A47" s="90"/>
      <c r="B47" s="91"/>
      <c r="C47" s="206" t="s">
        <v>362</v>
      </c>
      <c r="D47" s="851">
        <f>D27+D42</f>
        <v>745</v>
      </c>
      <c r="E47" s="851">
        <f>E27+E42</f>
        <v>860</v>
      </c>
      <c r="F47" s="851">
        <f>F27+F42</f>
        <v>950</v>
      </c>
    </row>
    <row r="48" spans="1:6" ht="12" customHeight="1" thickBot="1">
      <c r="A48" s="858"/>
      <c r="B48" s="859"/>
      <c r="C48" s="859"/>
      <c r="D48" s="859"/>
      <c r="E48" s="859"/>
      <c r="F48" s="859"/>
    </row>
    <row r="49" spans="1:6" ht="12" customHeight="1" thickBot="1">
      <c r="A49" s="860" t="s">
        <v>91</v>
      </c>
      <c r="B49" s="861"/>
      <c r="C49" s="862"/>
      <c r="D49" s="863"/>
      <c r="E49" s="863"/>
      <c r="F49" s="863"/>
    </row>
    <row r="50" spans="1:6" ht="15" customHeight="1">
      <c r="A50" s="1195"/>
      <c r="B50" s="1195"/>
      <c r="C50" s="1195"/>
      <c r="D50" s="1195"/>
      <c r="E50" s="1195"/>
      <c r="F50" s="1195"/>
    </row>
    <row r="51" spans="1:4" ht="9.75" customHeight="1">
      <c r="A51" s="858"/>
      <c r="B51" s="859"/>
      <c r="C51" s="859"/>
      <c r="D51" s="859"/>
    </row>
    <row r="52" spans="1:4" ht="15" customHeight="1">
      <c r="A52" s="858"/>
      <c r="B52" s="859"/>
      <c r="C52" s="859"/>
      <c r="D52" s="859"/>
    </row>
    <row r="53" spans="1:4" ht="12.75">
      <c r="A53" s="858"/>
      <c r="B53" s="859"/>
      <c r="C53" s="859"/>
      <c r="D53" s="859"/>
    </row>
  </sheetData>
  <sheetProtection/>
  <mergeCells count="7">
    <mergeCell ref="C1:F1"/>
    <mergeCell ref="A50:F50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1337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726</v>
      </c>
      <c r="D3" s="1200"/>
      <c r="E3" s="1201"/>
      <c r="F3" s="691" t="s">
        <v>885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5720</v>
      </c>
      <c r="E23" s="850">
        <v>5720</v>
      </c>
      <c r="F23" s="850">
        <v>2276</v>
      </c>
    </row>
    <row r="24" spans="1:6" ht="12" customHeight="1" thickBot="1">
      <c r="A24" s="90"/>
      <c r="B24" s="91"/>
      <c r="C24" s="206" t="s">
        <v>321</v>
      </c>
      <c r="D24" s="851">
        <f>D9+D14+D15+D23</f>
        <v>5720</v>
      </c>
      <c r="E24" s="851">
        <f>E9+E14+E15+E23</f>
        <v>5720</v>
      </c>
      <c r="F24" s="851">
        <f>F9+F14+F15+F23</f>
        <v>2276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5720</v>
      </c>
      <c r="E27" s="842">
        <f>E28+SUM(E30:E37)+SUM(E39:E40)</f>
        <v>5720</v>
      </c>
      <c r="F27" s="842">
        <f>F28+SUM(F30:F37)+SUM(F39:F40)</f>
        <v>607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/>
      <c r="E31" s="844"/>
      <c r="F31" s="844"/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/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/>
    </row>
    <row r="35" spans="1:6" ht="12" customHeight="1">
      <c r="A35" s="84"/>
      <c r="B35" s="798">
        <v>7</v>
      </c>
      <c r="C35" s="56" t="s">
        <v>488</v>
      </c>
      <c r="D35" s="844">
        <v>610</v>
      </c>
      <c r="E35" s="844">
        <v>610</v>
      </c>
      <c r="F35" s="844">
        <v>607</v>
      </c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>
        <v>5110</v>
      </c>
      <c r="E39" s="843">
        <v>5110</v>
      </c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1820</v>
      </c>
      <c r="E41" s="842">
        <f>SUM(E42:E45)</f>
        <v>1820</v>
      </c>
      <c r="F41" s="842">
        <f>SUM(F42:F45)</f>
        <v>1669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>
        <v>1820</v>
      </c>
      <c r="E45" s="840">
        <v>1820</v>
      </c>
      <c r="F45" s="840">
        <v>1669</v>
      </c>
    </row>
    <row r="46" spans="1:6" ht="12" customHeight="1" thickBot="1">
      <c r="A46" s="90"/>
      <c r="B46" s="91"/>
      <c r="C46" s="206" t="s">
        <v>362</v>
      </c>
      <c r="D46" s="851">
        <f>D27+D41</f>
        <v>7540</v>
      </c>
      <c r="E46" s="851">
        <f>E27+E41</f>
        <v>7540</v>
      </c>
      <c r="F46" s="851">
        <f>F27+F41</f>
        <v>2276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1338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730</v>
      </c>
      <c r="D3" s="1200"/>
      <c r="E3" s="1201"/>
      <c r="F3" s="691" t="s">
        <v>731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15</v>
      </c>
      <c r="E23" s="850">
        <v>70</v>
      </c>
      <c r="F23" s="850">
        <v>70</v>
      </c>
    </row>
    <row r="24" spans="1:6" ht="12" customHeight="1" thickBot="1">
      <c r="A24" s="90"/>
      <c r="B24" s="91"/>
      <c r="C24" s="206" t="s">
        <v>321</v>
      </c>
      <c r="D24" s="851">
        <f>D9+D14+D15+D23</f>
        <v>15</v>
      </c>
      <c r="E24" s="851">
        <f>E9+E14+E15+E23</f>
        <v>70</v>
      </c>
      <c r="F24" s="851">
        <f>F9+F14+F15+F23</f>
        <v>70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15</v>
      </c>
      <c r="E27" s="842">
        <f>E28+SUM(E30:E37)+SUM(E39:E40)</f>
        <v>70</v>
      </c>
      <c r="F27" s="842">
        <f>F28+SUM(F30:F37)+SUM(F39:F40)</f>
        <v>70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/>
      <c r="E31" s="844"/>
      <c r="F31" s="844"/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/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>
        <v>15</v>
      </c>
      <c r="E34" s="844">
        <v>15</v>
      </c>
      <c r="F34" s="844">
        <v>70</v>
      </c>
    </row>
    <row r="35" spans="1:6" ht="12" customHeight="1">
      <c r="A35" s="84"/>
      <c r="B35" s="798">
        <v>7</v>
      </c>
      <c r="C35" s="56" t="s">
        <v>488</v>
      </c>
      <c r="D35" s="844"/>
      <c r="E35" s="844">
        <v>55</v>
      </c>
      <c r="F35" s="844"/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15</v>
      </c>
      <c r="E46" s="851">
        <f>E27+E41</f>
        <v>70</v>
      </c>
      <c r="F46" s="851">
        <f>F27+F41</f>
        <v>70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1339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733</v>
      </c>
      <c r="D3" s="1200"/>
      <c r="E3" s="1201"/>
      <c r="F3" s="691" t="s">
        <v>732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78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>
        <v>78</v>
      </c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2881</v>
      </c>
      <c r="E23" s="850">
        <v>3023</v>
      </c>
      <c r="F23" s="850">
        <v>2692</v>
      </c>
    </row>
    <row r="24" spans="1:6" ht="12" customHeight="1" thickBot="1">
      <c r="A24" s="90"/>
      <c r="B24" s="91"/>
      <c r="C24" s="206" t="s">
        <v>321</v>
      </c>
      <c r="D24" s="851">
        <f>D9+D14+D15+D23</f>
        <v>2881</v>
      </c>
      <c r="E24" s="851">
        <f>E9+E14+E15+E23</f>
        <v>3023</v>
      </c>
      <c r="F24" s="851">
        <f>F9+F14+F15+F23</f>
        <v>2770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2510</v>
      </c>
      <c r="E27" s="842">
        <f>E28+SUM(E30:E37)+SUM(E39:E40)</f>
        <v>2652</v>
      </c>
      <c r="F27" s="842">
        <f>F28+SUM(F30:F37)+SUM(F39:F40)</f>
        <v>2399</v>
      </c>
    </row>
    <row r="28" spans="1:6" s="432" customFormat="1" ht="15" customHeight="1">
      <c r="A28" s="79"/>
      <c r="B28" s="796">
        <v>1</v>
      </c>
      <c r="C28" s="24" t="s">
        <v>323</v>
      </c>
      <c r="D28" s="840">
        <v>1363</v>
      </c>
      <c r="E28" s="840">
        <v>1417</v>
      </c>
      <c r="F28" s="840">
        <v>1378</v>
      </c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>
        <v>344</v>
      </c>
      <c r="E30" s="840">
        <v>354</v>
      </c>
      <c r="F30" s="840">
        <v>352</v>
      </c>
    </row>
    <row r="31" spans="1:6" ht="12" customHeight="1">
      <c r="A31" s="84"/>
      <c r="B31" s="798">
        <v>3</v>
      </c>
      <c r="C31" s="13" t="s">
        <v>325</v>
      </c>
      <c r="D31" s="844">
        <v>653</v>
      </c>
      <c r="E31" s="844">
        <v>731</v>
      </c>
      <c r="F31" s="844">
        <v>517</v>
      </c>
    </row>
    <row r="32" spans="1:6" ht="12" customHeight="1">
      <c r="A32" s="84"/>
      <c r="B32" s="798">
        <v>4</v>
      </c>
      <c r="C32" s="28" t="s">
        <v>405</v>
      </c>
      <c r="D32" s="844">
        <v>150</v>
      </c>
      <c r="E32" s="844">
        <v>150</v>
      </c>
      <c r="F32" s="844">
        <v>142</v>
      </c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/>
    </row>
    <row r="35" spans="1:6" ht="12" customHeight="1">
      <c r="A35" s="84"/>
      <c r="B35" s="798">
        <v>7</v>
      </c>
      <c r="C35" s="56" t="s">
        <v>488</v>
      </c>
      <c r="D35" s="844"/>
      <c r="E35" s="844"/>
      <c r="F35" s="844">
        <v>10</v>
      </c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371</v>
      </c>
      <c r="E41" s="842">
        <f>SUM(E42:E45)</f>
        <v>371</v>
      </c>
      <c r="F41" s="842">
        <f>SUM(F42:F45)</f>
        <v>371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>
        <v>371</v>
      </c>
      <c r="E45" s="840">
        <v>371</v>
      </c>
      <c r="F45" s="840">
        <v>371</v>
      </c>
    </row>
    <row r="46" spans="1:6" ht="12" customHeight="1" thickBot="1">
      <c r="A46" s="90"/>
      <c r="B46" s="91"/>
      <c r="C46" s="206" t="s">
        <v>362</v>
      </c>
      <c r="D46" s="851">
        <f>D27+D41</f>
        <v>2881</v>
      </c>
      <c r="E46" s="851">
        <f>E27+E41</f>
        <v>3023</v>
      </c>
      <c r="F46" s="851">
        <f>F27+F41</f>
        <v>2770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1340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735</v>
      </c>
      <c r="D3" s="1200"/>
      <c r="E3" s="1201"/>
      <c r="F3" s="691" t="s">
        <v>734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564</v>
      </c>
      <c r="E15" s="842">
        <f>SUM(E16:E22)</f>
        <v>720</v>
      </c>
      <c r="F15" s="842">
        <f>SUM(F16:F22)</f>
        <v>719</v>
      </c>
    </row>
    <row r="16" spans="1:6" ht="12" customHeight="1">
      <c r="A16" s="86"/>
      <c r="B16" s="799">
        <v>1</v>
      </c>
      <c r="C16" s="87" t="s">
        <v>518</v>
      </c>
      <c r="D16" s="843">
        <v>564</v>
      </c>
      <c r="E16" s="843">
        <v>720</v>
      </c>
      <c r="F16" s="843">
        <v>719</v>
      </c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30</v>
      </c>
      <c r="E23" s="850">
        <v>191</v>
      </c>
      <c r="F23" s="850">
        <v>190</v>
      </c>
    </row>
    <row r="24" spans="1:6" ht="12" customHeight="1" thickBot="1">
      <c r="A24" s="90"/>
      <c r="B24" s="91"/>
      <c r="C24" s="206" t="s">
        <v>321</v>
      </c>
      <c r="D24" s="851">
        <f>D9+D14+D15+D23</f>
        <v>594</v>
      </c>
      <c r="E24" s="851">
        <f>E9+E14+E15+E23</f>
        <v>911</v>
      </c>
      <c r="F24" s="851">
        <f>F9+F14+F15+F23</f>
        <v>909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594</v>
      </c>
      <c r="E27" s="842">
        <f>E28+SUM(E30:E37)+SUM(E39:E40)</f>
        <v>911</v>
      </c>
      <c r="F27" s="842">
        <f>F28+SUM(F30:F37)+SUM(F39:F40)</f>
        <v>909</v>
      </c>
    </row>
    <row r="28" spans="1:6" s="432" customFormat="1" ht="15" customHeight="1">
      <c r="A28" s="79"/>
      <c r="B28" s="796">
        <v>1</v>
      </c>
      <c r="C28" s="24" t="s">
        <v>323</v>
      </c>
      <c r="D28" s="840">
        <v>468</v>
      </c>
      <c r="E28" s="840">
        <v>766</v>
      </c>
      <c r="F28" s="840">
        <v>766</v>
      </c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>
        <v>126</v>
      </c>
      <c r="E30" s="840">
        <v>145</v>
      </c>
      <c r="F30" s="840">
        <v>113</v>
      </c>
    </row>
    <row r="31" spans="1:6" ht="12" customHeight="1">
      <c r="A31" s="84"/>
      <c r="B31" s="798">
        <v>3</v>
      </c>
      <c r="C31" s="13" t="s">
        <v>325</v>
      </c>
      <c r="D31" s="844"/>
      <c r="E31" s="844"/>
      <c r="F31" s="844">
        <v>30</v>
      </c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/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/>
    </row>
    <row r="35" spans="1:6" ht="12" customHeight="1">
      <c r="A35" s="84"/>
      <c r="B35" s="798">
        <v>7</v>
      </c>
      <c r="C35" s="56" t="s">
        <v>488</v>
      </c>
      <c r="D35" s="844"/>
      <c r="E35" s="844"/>
      <c r="F35" s="844"/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594</v>
      </c>
      <c r="E46" s="851">
        <f>E27+E41</f>
        <v>911</v>
      </c>
      <c r="F46" s="851">
        <f>F27+F41</f>
        <v>909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>
        <v>1</v>
      </c>
      <c r="E48" s="863">
        <v>1</v>
      </c>
      <c r="F48" s="863">
        <v>1</v>
      </c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1341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454</v>
      </c>
      <c r="D3" s="1200"/>
      <c r="E3" s="1201"/>
      <c r="F3" s="691" t="s">
        <v>736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50</v>
      </c>
      <c r="E23" s="850">
        <v>36</v>
      </c>
      <c r="F23" s="850">
        <v>33</v>
      </c>
    </row>
    <row r="24" spans="1:6" ht="12" customHeight="1" thickBot="1">
      <c r="A24" s="90"/>
      <c r="B24" s="91"/>
      <c r="C24" s="206" t="s">
        <v>321</v>
      </c>
      <c r="D24" s="851">
        <f>D9+D14+D15+D23</f>
        <v>50</v>
      </c>
      <c r="E24" s="851">
        <f>E9+E14+E15+E23</f>
        <v>36</v>
      </c>
      <c r="F24" s="851">
        <f>F9+F14+F15+F23</f>
        <v>33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50</v>
      </c>
      <c r="E27" s="842">
        <f>E28+SUM(E30:E37)+SUM(E39:E40)</f>
        <v>36</v>
      </c>
      <c r="F27" s="842">
        <f>F28+SUM(F30:F37)+SUM(F39:F40)</f>
        <v>33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/>
      <c r="E31" s="844"/>
      <c r="F31" s="844"/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/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>
        <v>9</v>
      </c>
    </row>
    <row r="35" spans="1:6" ht="12" customHeight="1">
      <c r="A35" s="84"/>
      <c r="B35" s="798">
        <v>7</v>
      </c>
      <c r="C35" s="56" t="s">
        <v>488</v>
      </c>
      <c r="D35" s="844">
        <v>50</v>
      </c>
      <c r="E35" s="844">
        <v>36</v>
      </c>
      <c r="F35" s="844">
        <v>24</v>
      </c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50</v>
      </c>
      <c r="E46" s="851">
        <f>E27+E41</f>
        <v>36</v>
      </c>
      <c r="F46" s="851">
        <f>F27+F41</f>
        <v>33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1342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738</v>
      </c>
      <c r="D3" s="1200"/>
      <c r="E3" s="1201"/>
      <c r="F3" s="691" t="s">
        <v>737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750</v>
      </c>
      <c r="E15" s="842">
        <f>SUM(E16:E22)</f>
        <v>750</v>
      </c>
      <c r="F15" s="842">
        <f>SUM(F16:F22)</f>
        <v>750</v>
      </c>
    </row>
    <row r="16" spans="1:6" ht="12" customHeight="1">
      <c r="A16" s="86"/>
      <c r="B16" s="799">
        <v>1</v>
      </c>
      <c r="C16" s="87" t="s">
        <v>518</v>
      </c>
      <c r="D16" s="843">
        <v>750</v>
      </c>
      <c r="E16" s="843">
        <v>750</v>
      </c>
      <c r="F16" s="843">
        <v>750</v>
      </c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11</v>
      </c>
      <c r="E23" s="850">
        <v>37</v>
      </c>
      <c r="F23" s="850">
        <v>12</v>
      </c>
    </row>
    <row r="24" spans="1:6" ht="12" customHeight="1" thickBot="1">
      <c r="A24" s="90"/>
      <c r="B24" s="91"/>
      <c r="C24" s="206" t="s">
        <v>321</v>
      </c>
      <c r="D24" s="851">
        <f>D9+D14+D15+D23</f>
        <v>761</v>
      </c>
      <c r="E24" s="851">
        <f>E9+E14+E15+E23</f>
        <v>787</v>
      </c>
      <c r="F24" s="851">
        <f>F9+F14+F15+F23</f>
        <v>762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761</v>
      </c>
      <c r="E27" s="842">
        <f>E28+SUM(E30:E37)+SUM(E39:E40)</f>
        <v>787</v>
      </c>
      <c r="F27" s="842">
        <f>F28+SUM(F30:F37)+SUM(F39:F40)</f>
        <v>762</v>
      </c>
    </row>
    <row r="28" spans="1:6" s="432" customFormat="1" ht="15" customHeight="1">
      <c r="A28" s="79"/>
      <c r="B28" s="796">
        <v>1</v>
      </c>
      <c r="C28" s="24" t="s">
        <v>323</v>
      </c>
      <c r="D28" s="840">
        <v>156</v>
      </c>
      <c r="E28" s="840">
        <v>182</v>
      </c>
      <c r="F28" s="840">
        <v>216</v>
      </c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>
        <v>42</v>
      </c>
      <c r="E30" s="840">
        <v>42</v>
      </c>
      <c r="F30" s="840">
        <v>58</v>
      </c>
    </row>
    <row r="31" spans="1:6" ht="12" customHeight="1">
      <c r="A31" s="84"/>
      <c r="B31" s="798">
        <v>3</v>
      </c>
      <c r="C31" s="13" t="s">
        <v>325</v>
      </c>
      <c r="D31" s="844">
        <v>363</v>
      </c>
      <c r="E31" s="844">
        <v>363</v>
      </c>
      <c r="F31" s="844">
        <v>281</v>
      </c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>
        <v>7</v>
      </c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>
        <v>200</v>
      </c>
      <c r="E34" s="844">
        <v>200</v>
      </c>
      <c r="F34" s="844">
        <v>200</v>
      </c>
    </row>
    <row r="35" spans="1:6" ht="12" customHeight="1">
      <c r="A35" s="84"/>
      <c r="B35" s="798">
        <v>7</v>
      </c>
      <c r="C35" s="56" t="s">
        <v>488</v>
      </c>
      <c r="D35" s="844"/>
      <c r="E35" s="844"/>
      <c r="F35" s="844"/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761</v>
      </c>
      <c r="E46" s="851">
        <f>E27+E41</f>
        <v>787</v>
      </c>
      <c r="F46" s="851">
        <f>F27+F41</f>
        <v>762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1343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740</v>
      </c>
      <c r="D3" s="1200"/>
      <c r="E3" s="1201"/>
      <c r="F3" s="691" t="s">
        <v>739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700</v>
      </c>
      <c r="E23" s="850">
        <v>700</v>
      </c>
      <c r="F23" s="850">
        <v>706</v>
      </c>
    </row>
    <row r="24" spans="1:6" ht="12" customHeight="1" thickBot="1">
      <c r="A24" s="90"/>
      <c r="B24" s="91"/>
      <c r="C24" s="206" t="s">
        <v>321</v>
      </c>
      <c r="D24" s="851">
        <f>D9+D14+D15+D23</f>
        <v>700</v>
      </c>
      <c r="E24" s="851">
        <f>E9+E14+E15+E23</f>
        <v>700</v>
      </c>
      <c r="F24" s="851">
        <f>F9+F14+F15+F23</f>
        <v>706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700</v>
      </c>
      <c r="E27" s="842">
        <f>E28+SUM(E30:E37)+SUM(E39:E40)</f>
        <v>700</v>
      </c>
      <c r="F27" s="842">
        <f>F28+SUM(F30:F37)+SUM(F39:F40)</f>
        <v>706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>
        <v>700</v>
      </c>
      <c r="E31" s="844">
        <v>700</v>
      </c>
      <c r="F31" s="844">
        <v>706</v>
      </c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/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/>
    </row>
    <row r="35" spans="1:6" ht="12" customHeight="1">
      <c r="A35" s="84"/>
      <c r="B35" s="798">
        <v>7</v>
      </c>
      <c r="C35" s="56" t="s">
        <v>488</v>
      </c>
      <c r="D35" s="844"/>
      <c r="E35" s="844"/>
      <c r="F35" s="844"/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700</v>
      </c>
      <c r="E46" s="851">
        <f>E27+E41</f>
        <v>700</v>
      </c>
      <c r="F46" s="851">
        <f>F27+F41</f>
        <v>706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1">
      <selection activeCell="I32" sqref="I32"/>
    </sheetView>
  </sheetViews>
  <sheetFormatPr defaultColWidth="9.00390625" defaultRowHeight="12.75"/>
  <cols>
    <col min="1" max="1" width="6.875" style="257" customWidth="1"/>
    <col min="2" max="2" width="36.625" style="258" customWidth="1"/>
    <col min="3" max="5" width="10.875" style="257" customWidth="1"/>
    <col min="6" max="6" width="36.625" style="257" customWidth="1"/>
    <col min="7" max="9" width="10.875" style="257" customWidth="1"/>
    <col min="10" max="16384" width="9.375" style="257" customWidth="1"/>
  </cols>
  <sheetData>
    <row r="1" spans="2:9" ht="39.75" customHeight="1">
      <c r="B1" s="255" t="s">
        <v>572</v>
      </c>
      <c r="C1" s="256"/>
      <c r="D1" s="256"/>
      <c r="E1" s="256"/>
      <c r="F1" s="256"/>
      <c r="G1" s="256"/>
      <c r="H1" s="256"/>
      <c r="I1" s="256"/>
    </row>
    <row r="2" ht="14.25" thickBot="1">
      <c r="I2" s="259" t="s">
        <v>365</v>
      </c>
    </row>
    <row r="3" spans="1:9" ht="18" customHeight="1" thickBot="1">
      <c r="A3" s="1119" t="s">
        <v>385</v>
      </c>
      <c r="B3" s="260" t="s">
        <v>341</v>
      </c>
      <c r="C3" s="261"/>
      <c r="D3" s="261"/>
      <c r="E3" s="261"/>
      <c r="F3" s="260" t="s">
        <v>356</v>
      </c>
      <c r="G3" s="261"/>
      <c r="H3" s="261"/>
      <c r="I3" s="262"/>
    </row>
    <row r="4" spans="1:9" s="266" customFormat="1" ht="35.25" customHeight="1" thickBot="1">
      <c r="A4" s="1120"/>
      <c r="B4" s="263" t="s">
        <v>366</v>
      </c>
      <c r="C4" s="264" t="s">
        <v>644</v>
      </c>
      <c r="D4" s="264" t="s">
        <v>645</v>
      </c>
      <c r="E4" s="264" t="s">
        <v>646</v>
      </c>
      <c r="F4" s="263" t="s">
        <v>366</v>
      </c>
      <c r="G4" s="264" t="s">
        <v>644</v>
      </c>
      <c r="H4" s="264" t="s">
        <v>645</v>
      </c>
      <c r="I4" s="264" t="s">
        <v>646</v>
      </c>
    </row>
    <row r="5" spans="1:9" s="266" customFormat="1" ht="13.5" thickBot="1">
      <c r="A5" s="426">
        <v>1</v>
      </c>
      <c r="B5" s="732">
        <v>2</v>
      </c>
      <c r="C5" s="733">
        <v>3</v>
      </c>
      <c r="D5" s="733">
        <v>4</v>
      </c>
      <c r="E5" s="733">
        <v>5</v>
      </c>
      <c r="F5" s="732">
        <v>6</v>
      </c>
      <c r="G5" s="733">
        <v>7</v>
      </c>
      <c r="H5" s="733">
        <v>8</v>
      </c>
      <c r="I5" s="734">
        <v>9</v>
      </c>
    </row>
    <row r="6" spans="1:9" ht="12.75" customHeight="1">
      <c r="A6" s="715" t="s">
        <v>292</v>
      </c>
      <c r="B6" s="686" t="s">
        <v>367</v>
      </c>
      <c r="C6" s="267">
        <v>365</v>
      </c>
      <c r="D6" s="267">
        <v>246</v>
      </c>
      <c r="E6" s="267">
        <v>408</v>
      </c>
      <c r="F6" s="686" t="s">
        <v>368</v>
      </c>
      <c r="G6" s="88">
        <v>4420</v>
      </c>
      <c r="H6" s="267">
        <v>3635</v>
      </c>
      <c r="I6" s="88">
        <v>3625</v>
      </c>
    </row>
    <row r="7" spans="1:9" ht="12.75" customHeight="1">
      <c r="A7" s="716" t="s">
        <v>293</v>
      </c>
      <c r="B7" s="270" t="s">
        <v>407</v>
      </c>
      <c r="C7" s="268">
        <v>9297</v>
      </c>
      <c r="D7" s="268">
        <v>9898</v>
      </c>
      <c r="E7" s="268">
        <v>10130</v>
      </c>
      <c r="F7" s="270" t="s">
        <v>369</v>
      </c>
      <c r="G7" s="80">
        <v>1021</v>
      </c>
      <c r="H7" s="268">
        <v>1020</v>
      </c>
      <c r="I7" s="80">
        <v>1006</v>
      </c>
    </row>
    <row r="8" spans="1:9" ht="12.75" customHeight="1">
      <c r="A8" s="716" t="s">
        <v>294</v>
      </c>
      <c r="B8" s="270" t="s">
        <v>401</v>
      </c>
      <c r="C8" s="268">
        <v>9648</v>
      </c>
      <c r="D8" s="268">
        <v>10889</v>
      </c>
      <c r="E8" s="268">
        <v>10889</v>
      </c>
      <c r="F8" s="270" t="s">
        <v>370</v>
      </c>
      <c r="G8" s="80">
        <v>4616</v>
      </c>
      <c r="H8" s="268">
        <v>5201</v>
      </c>
      <c r="I8" s="80">
        <v>3592</v>
      </c>
    </row>
    <row r="9" spans="1:9" ht="12.75" customHeight="1">
      <c r="A9" s="716" t="s">
        <v>295</v>
      </c>
      <c r="B9" s="687" t="s">
        <v>489</v>
      </c>
      <c r="C9" s="268">
        <v>4091</v>
      </c>
      <c r="D9" s="268">
        <v>2528</v>
      </c>
      <c r="E9" s="268">
        <v>2586</v>
      </c>
      <c r="F9" s="688" t="s">
        <v>405</v>
      </c>
      <c r="G9" s="80">
        <v>423</v>
      </c>
      <c r="H9" s="268">
        <v>491</v>
      </c>
      <c r="I9" s="80">
        <v>478</v>
      </c>
    </row>
    <row r="10" spans="1:9" ht="12.75" customHeight="1">
      <c r="A10" s="716" t="s">
        <v>296</v>
      </c>
      <c r="B10" s="270" t="s">
        <v>408</v>
      </c>
      <c r="C10" s="268">
        <v>73</v>
      </c>
      <c r="D10" s="268"/>
      <c r="E10" s="268"/>
      <c r="F10" s="270" t="s">
        <v>476</v>
      </c>
      <c r="G10" s="80"/>
      <c r="H10" s="268"/>
      <c r="I10" s="80"/>
    </row>
    <row r="11" spans="1:9" ht="12.75" customHeight="1">
      <c r="A11" s="716" t="s">
        <v>297</v>
      </c>
      <c r="B11" s="270" t="s">
        <v>354</v>
      </c>
      <c r="C11" s="269"/>
      <c r="D11" s="268"/>
      <c r="E11" s="269"/>
      <c r="F11" s="270" t="s">
        <v>490</v>
      </c>
      <c r="G11" s="80">
        <v>10587</v>
      </c>
      <c r="H11" s="268">
        <v>8025</v>
      </c>
      <c r="I11" s="80">
        <v>7590</v>
      </c>
    </row>
    <row r="12" spans="1:9" ht="12.75" customHeight="1">
      <c r="A12" s="716" t="s">
        <v>298</v>
      </c>
      <c r="B12" s="270" t="s">
        <v>573</v>
      </c>
      <c r="C12" s="268"/>
      <c r="D12" s="268"/>
      <c r="E12" s="268"/>
      <c r="F12" s="270" t="s">
        <v>724</v>
      </c>
      <c r="G12" s="80"/>
      <c r="H12" s="268">
        <v>1149</v>
      </c>
      <c r="I12" s="80">
        <v>1115</v>
      </c>
    </row>
    <row r="13" spans="1:9" ht="12.75" customHeight="1">
      <c r="A13" s="716" t="s">
        <v>299</v>
      </c>
      <c r="B13" s="1005" t="s">
        <v>468</v>
      </c>
      <c r="C13" s="268"/>
      <c r="D13" s="268">
        <v>78</v>
      </c>
      <c r="E13" s="268">
        <v>78</v>
      </c>
      <c r="F13" s="270" t="s">
        <v>491</v>
      </c>
      <c r="G13" s="80">
        <v>3278</v>
      </c>
      <c r="H13" s="268">
        <v>4507</v>
      </c>
      <c r="I13" s="80">
        <v>3372</v>
      </c>
    </row>
    <row r="14" spans="1:9" ht="12.75" customHeight="1">
      <c r="A14" s="716" t="s">
        <v>300</v>
      </c>
      <c r="B14" s="1004" t="s">
        <v>725</v>
      </c>
      <c r="C14" s="269"/>
      <c r="D14" s="268"/>
      <c r="E14" s="269"/>
      <c r="F14" s="270" t="s">
        <v>326</v>
      </c>
      <c r="G14" s="80"/>
      <c r="H14" s="268"/>
      <c r="I14" s="80"/>
    </row>
    <row r="15" spans="1:9" ht="12.75" customHeight="1">
      <c r="A15" s="716" t="s">
        <v>301</v>
      </c>
      <c r="B15" s="270"/>
      <c r="C15" s="268"/>
      <c r="D15" s="268"/>
      <c r="E15" s="268"/>
      <c r="F15" s="270" t="s">
        <v>479</v>
      </c>
      <c r="G15" s="80"/>
      <c r="H15" s="268">
        <v>4855</v>
      </c>
      <c r="I15" s="80"/>
    </row>
    <row r="16" spans="1:9" ht="12.75" customHeight="1">
      <c r="A16" s="716" t="s">
        <v>302</v>
      </c>
      <c r="B16" s="270"/>
      <c r="C16" s="268"/>
      <c r="D16" s="268"/>
      <c r="E16" s="268"/>
      <c r="F16" s="270" t="s">
        <v>574</v>
      </c>
      <c r="G16" s="80"/>
      <c r="H16" s="268"/>
      <c r="I16" s="80"/>
    </row>
    <row r="17" spans="1:9" ht="12.75" customHeight="1" thickBot="1">
      <c r="A17" s="716" t="s">
        <v>303</v>
      </c>
      <c r="B17" s="289"/>
      <c r="C17" s="271"/>
      <c r="D17" s="271"/>
      <c r="E17" s="271"/>
      <c r="F17" s="270" t="s">
        <v>327</v>
      </c>
      <c r="G17" s="85"/>
      <c r="H17" s="271"/>
      <c r="I17" s="85"/>
    </row>
    <row r="18" spans="1:9" ht="13.5" thickBot="1">
      <c r="A18" s="717" t="s">
        <v>304</v>
      </c>
      <c r="B18" s="718" t="s">
        <v>821</v>
      </c>
      <c r="C18" s="652">
        <f>SUM(C6:C17)</f>
        <v>23474</v>
      </c>
      <c r="D18" s="652">
        <f>SUM(D6:D17)</f>
        <v>23639</v>
      </c>
      <c r="E18" s="652">
        <f>SUM(E6:E17)</f>
        <v>24091</v>
      </c>
      <c r="F18" s="767" t="s">
        <v>822</v>
      </c>
      <c r="G18" s="737">
        <f>SUM(G6:G17)</f>
        <v>24345</v>
      </c>
      <c r="H18" s="652">
        <f>SUM(H6:H17)</f>
        <v>28883</v>
      </c>
      <c r="I18" s="737">
        <f>SUM(I6:I17)</f>
        <v>20778</v>
      </c>
    </row>
    <row r="19" spans="1:9" ht="12.75" customHeight="1">
      <c r="A19" s="768" t="s">
        <v>305</v>
      </c>
      <c r="B19" s="769" t="s">
        <v>575</v>
      </c>
      <c r="C19" s="922">
        <v>1881</v>
      </c>
      <c r="D19" s="922">
        <v>1394</v>
      </c>
      <c r="E19" s="922">
        <v>1010</v>
      </c>
      <c r="F19" s="689" t="s">
        <v>557</v>
      </c>
      <c r="G19" s="927"/>
      <c r="H19" s="925"/>
      <c r="I19" s="927"/>
    </row>
    <row r="20" spans="1:9" ht="12.75" customHeight="1">
      <c r="A20" s="770" t="s">
        <v>306</v>
      </c>
      <c r="B20" s="771" t="s">
        <v>576</v>
      </c>
      <c r="C20" s="923"/>
      <c r="D20" s="923"/>
      <c r="E20" s="923"/>
      <c r="F20" s="689" t="s">
        <v>558</v>
      </c>
      <c r="G20" s="928"/>
      <c r="H20" s="924"/>
      <c r="I20" s="928"/>
    </row>
    <row r="21" spans="1:9" ht="12.75" customHeight="1">
      <c r="A21" s="772" t="s">
        <v>307</v>
      </c>
      <c r="B21" s="689" t="s">
        <v>851</v>
      </c>
      <c r="C21" s="924"/>
      <c r="D21" s="924"/>
      <c r="E21" s="924"/>
      <c r="F21" s="689" t="s">
        <v>559</v>
      </c>
      <c r="G21" s="928"/>
      <c r="H21" s="924"/>
      <c r="I21" s="928"/>
    </row>
    <row r="22" spans="1:9" ht="12.75" customHeight="1">
      <c r="A22" s="772" t="s">
        <v>308</v>
      </c>
      <c r="B22" s="689" t="s">
        <v>543</v>
      </c>
      <c r="C22" s="924"/>
      <c r="D22" s="924"/>
      <c r="E22" s="924"/>
      <c r="F22" s="689" t="s">
        <v>577</v>
      </c>
      <c r="G22" s="928"/>
      <c r="H22" s="924"/>
      <c r="I22" s="928"/>
    </row>
    <row r="23" spans="1:9" ht="12.75" customHeight="1">
      <c r="A23" s="772" t="s">
        <v>309</v>
      </c>
      <c r="B23" s="689" t="s">
        <v>850</v>
      </c>
      <c r="C23" s="924"/>
      <c r="D23" s="924"/>
      <c r="E23" s="924"/>
      <c r="F23" s="773" t="s">
        <v>578</v>
      </c>
      <c r="G23" s="928"/>
      <c r="H23" s="924"/>
      <c r="I23" s="928"/>
    </row>
    <row r="24" spans="1:9" ht="12.75" customHeight="1">
      <c r="A24" s="772" t="s">
        <v>310</v>
      </c>
      <c r="B24" s="689" t="s">
        <v>579</v>
      </c>
      <c r="C24" s="924"/>
      <c r="D24" s="924"/>
      <c r="E24" s="924"/>
      <c r="F24" s="689" t="s">
        <v>580</v>
      </c>
      <c r="G24" s="928"/>
      <c r="H24" s="924"/>
      <c r="I24" s="928"/>
    </row>
    <row r="25" spans="1:9" ht="12.75" customHeight="1">
      <c r="A25" s="774" t="s">
        <v>311</v>
      </c>
      <c r="B25" s="773" t="s">
        <v>581</v>
      </c>
      <c r="C25" s="925"/>
      <c r="D25" s="925"/>
      <c r="E25" s="925"/>
      <c r="F25" s="686" t="s">
        <v>582</v>
      </c>
      <c r="G25" s="927"/>
      <c r="H25" s="925"/>
      <c r="I25" s="927"/>
    </row>
    <row r="26" spans="1:9" ht="12.75" customHeight="1">
      <c r="A26" s="772" t="s">
        <v>312</v>
      </c>
      <c r="B26" s="689" t="s">
        <v>583</v>
      </c>
      <c r="C26" s="924"/>
      <c r="D26" s="924"/>
      <c r="E26" s="924"/>
      <c r="F26" s="270" t="s">
        <v>584</v>
      </c>
      <c r="G26" s="928"/>
      <c r="H26" s="924"/>
      <c r="I26" s="928"/>
    </row>
    <row r="27" spans="1:9" ht="12.75" customHeight="1">
      <c r="A27" s="715" t="s">
        <v>313</v>
      </c>
      <c r="B27" s="686" t="s">
        <v>585</v>
      </c>
      <c r="C27" s="267"/>
      <c r="D27" s="267"/>
      <c r="E27" s="267"/>
      <c r="F27" s="686" t="s">
        <v>912</v>
      </c>
      <c r="G27" s="776"/>
      <c r="H27" s="775"/>
      <c r="I27" s="776">
        <v>39</v>
      </c>
    </row>
    <row r="28" spans="1:9" ht="12.75" customHeight="1">
      <c r="A28" s="719" t="s">
        <v>314</v>
      </c>
      <c r="B28" s="289" t="s">
        <v>586</v>
      </c>
      <c r="C28" s="271"/>
      <c r="D28" s="271"/>
      <c r="E28" s="271"/>
      <c r="F28" s="289"/>
      <c r="G28" s="778"/>
      <c r="H28" s="777"/>
      <c r="I28" s="778"/>
    </row>
    <row r="29" spans="1:9" ht="12.75" customHeight="1" thickBot="1">
      <c r="A29" s="720" t="s">
        <v>315</v>
      </c>
      <c r="B29" s="273" t="s">
        <v>823</v>
      </c>
      <c r="C29" s="926">
        <v>-895</v>
      </c>
      <c r="D29" s="721"/>
      <c r="E29" s="926"/>
      <c r="F29" s="273"/>
      <c r="G29" s="929">
        <v>-283</v>
      </c>
      <c r="H29" s="779"/>
      <c r="I29" s="929"/>
    </row>
    <row r="30" spans="1:9" ht="13.5" thickBot="1">
      <c r="A30" s="717" t="s">
        <v>316</v>
      </c>
      <c r="B30" s="718" t="s">
        <v>587</v>
      </c>
      <c r="C30" s="652">
        <f>SUM(C21:C29)</f>
        <v>-895</v>
      </c>
      <c r="D30" s="652">
        <f>SUM(D21:D29)</f>
        <v>0</v>
      </c>
      <c r="E30" s="652">
        <f>SUM(E21:E29)</f>
        <v>0</v>
      </c>
      <c r="F30" s="718" t="s">
        <v>977</v>
      </c>
      <c r="G30" s="737">
        <f>SUM(G19:G29)</f>
        <v>-283</v>
      </c>
      <c r="H30" s="652">
        <f>SUM(H19:H29)</f>
        <v>0</v>
      </c>
      <c r="I30" s="737">
        <f>SUM(I19:I29)</f>
        <v>39</v>
      </c>
    </row>
    <row r="31" spans="1:9" ht="13.5" thickBot="1">
      <c r="A31" s="717" t="s">
        <v>317</v>
      </c>
      <c r="B31" s="722" t="s">
        <v>588</v>
      </c>
      <c r="C31" s="652">
        <f>+C18+C19+C20+C30</f>
        <v>24460</v>
      </c>
      <c r="D31" s="652">
        <f>+D18+D19+D20+D30</f>
        <v>25033</v>
      </c>
      <c r="E31" s="652">
        <f>+E18+E19+E20+E30</f>
        <v>25101</v>
      </c>
      <c r="F31" s="722" t="s">
        <v>589</v>
      </c>
      <c r="G31" s="737">
        <f>+G18+G30</f>
        <v>24062</v>
      </c>
      <c r="H31" s="652">
        <f>+H18+H30</f>
        <v>28883</v>
      </c>
      <c r="I31" s="737">
        <f>+I18+I30</f>
        <v>20817</v>
      </c>
    </row>
    <row r="32" spans="1:9" ht="13.5" thickBot="1">
      <c r="A32" s="717" t="s">
        <v>318</v>
      </c>
      <c r="B32" s="210" t="s">
        <v>976</v>
      </c>
      <c r="C32" s="739">
        <f>IF(((G18-C18)&gt;0),G18-C18,"----")</f>
        <v>871</v>
      </c>
      <c r="D32" s="739">
        <f>IF(((H18-D18)&gt;0),H18-D18,"----")</f>
        <v>5244</v>
      </c>
      <c r="E32" s="739" t="str">
        <f>IF(((I18-E18)&gt;0),I18-E18,"----")</f>
        <v>----</v>
      </c>
      <c r="F32" s="784" t="s">
        <v>975</v>
      </c>
      <c r="G32" s="781" t="str">
        <f>IF(((C18-G18)&gt;0),C18-G18,"----")</f>
        <v>----</v>
      </c>
      <c r="H32" s="780" t="str">
        <f>IF(((D18-H18)&gt;0),D18-H18,"----")</f>
        <v>----</v>
      </c>
      <c r="I32" s="781">
        <f>IF(((E18-I18)&gt;0),E18-I18,"----")</f>
        <v>3313</v>
      </c>
    </row>
  </sheetData>
  <sheetProtection/>
  <mergeCells count="1">
    <mergeCell ref="A3:A4"/>
  </mergeCells>
  <printOptions horizontalCentered="1"/>
  <pageMargins left="0.7874015748031497" right="0.7874015748031497" top="0.86" bottom="0.88" header="0.62" footer="0.69"/>
  <pageSetup horizontalDpi="600" verticalDpi="600" orientation="landscape" paperSize="9" scale="95" r:id="rId1"/>
  <headerFooter alignWithMargins="0">
    <oddHeader>&amp;R&amp;"Times New Roman CE,Félkövér dőlt"&amp;11 2.1. melléklet a 7/2012. (V.10.)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1344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454</v>
      </c>
      <c r="D3" s="1200"/>
      <c r="E3" s="1201"/>
      <c r="F3" s="691" t="s">
        <v>736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313</v>
      </c>
      <c r="E23" s="850">
        <v>313</v>
      </c>
      <c r="F23" s="850">
        <v>191</v>
      </c>
    </row>
    <row r="24" spans="1:6" ht="12" customHeight="1" thickBot="1">
      <c r="A24" s="90"/>
      <c r="B24" s="91"/>
      <c r="C24" s="206" t="s">
        <v>321</v>
      </c>
      <c r="D24" s="851">
        <f>D9+D14+D15+D23</f>
        <v>313</v>
      </c>
      <c r="E24" s="851">
        <f>E9+E14+E15+E23</f>
        <v>313</v>
      </c>
      <c r="F24" s="851">
        <f>F9+F14+F15+F23</f>
        <v>191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313</v>
      </c>
      <c r="E27" s="842">
        <f>E28+SUM(E30:E37)+SUM(E39:E40)</f>
        <v>313</v>
      </c>
      <c r="F27" s="842">
        <f>F28+SUM(F30:F37)+SUM(F39:F40)</f>
        <v>191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>
        <v>313</v>
      </c>
      <c r="E31" s="844">
        <v>313</v>
      </c>
      <c r="F31" s="844">
        <v>191</v>
      </c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/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/>
    </row>
    <row r="35" spans="1:6" ht="12" customHeight="1">
      <c r="A35" s="84"/>
      <c r="B35" s="798">
        <v>7</v>
      </c>
      <c r="C35" s="56" t="s">
        <v>488</v>
      </c>
      <c r="D35" s="844"/>
      <c r="E35" s="844"/>
      <c r="F35" s="844"/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313</v>
      </c>
      <c r="E46" s="851">
        <f>E27+E41</f>
        <v>313</v>
      </c>
      <c r="F46" s="851">
        <f>F27+F41</f>
        <v>191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1345</v>
      </c>
      <c r="D1" s="1185"/>
      <c r="E1" s="1185"/>
      <c r="F1" s="1185"/>
    </row>
    <row r="2" spans="1:6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</row>
    <row r="3" spans="1:6" s="427" customFormat="1" ht="16.5" thickBot="1">
      <c r="A3" s="69" t="s">
        <v>333</v>
      </c>
      <c r="B3" s="70"/>
      <c r="C3" s="1199" t="s">
        <v>744</v>
      </c>
      <c r="D3" s="1200"/>
      <c r="E3" s="1201"/>
      <c r="F3" s="691" t="s">
        <v>743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SUM(D16:D22)</f>
        <v>0</v>
      </c>
      <c r="E15" s="842">
        <f>SUM(E16:E22)</f>
        <v>0</v>
      </c>
      <c r="F15" s="842">
        <f>SUM(F16:F22)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>
      <c r="A20" s="84"/>
      <c r="B20" s="798">
        <v>5</v>
      </c>
      <c r="C20" s="57" t="s">
        <v>521</v>
      </c>
      <c r="D20" s="844"/>
      <c r="E20" s="844"/>
      <c r="F20" s="844"/>
    </row>
    <row r="21" spans="1:6" ht="12" customHeight="1">
      <c r="A21" s="84"/>
      <c r="B21" s="798">
        <v>6</v>
      </c>
      <c r="C21" s="87" t="s">
        <v>395</v>
      </c>
      <c r="D21" s="844"/>
      <c r="E21" s="844"/>
      <c r="F21" s="844"/>
    </row>
    <row r="22" spans="1:6" ht="12" customHeight="1" thickBot="1">
      <c r="A22" s="102"/>
      <c r="B22" s="845">
        <v>7</v>
      </c>
      <c r="C22" s="846" t="s">
        <v>396</v>
      </c>
      <c r="D22" s="847"/>
      <c r="E22" s="847"/>
      <c r="F22" s="847"/>
    </row>
    <row r="23" spans="1:6" ht="12" customHeight="1" thickBot="1">
      <c r="A23" s="107">
        <v>4</v>
      </c>
      <c r="B23" s="848"/>
      <c r="C23" s="849" t="s">
        <v>363</v>
      </c>
      <c r="D23" s="850">
        <v>100</v>
      </c>
      <c r="E23" s="850">
        <v>114</v>
      </c>
      <c r="F23" s="850">
        <v>114</v>
      </c>
    </row>
    <row r="24" spans="1:6" ht="12" customHeight="1" thickBot="1">
      <c r="A24" s="90"/>
      <c r="B24" s="91"/>
      <c r="C24" s="206" t="s">
        <v>321</v>
      </c>
      <c r="D24" s="851">
        <f>D9+D14+D15+D23</f>
        <v>100</v>
      </c>
      <c r="E24" s="851">
        <f>E9+E14+E15+E23</f>
        <v>114</v>
      </c>
      <c r="F24" s="851">
        <f>F9+F14+F15+F23</f>
        <v>114</v>
      </c>
    </row>
    <row r="25" spans="1:6" ht="12" customHeight="1" thickBot="1">
      <c r="A25" s="108"/>
      <c r="B25" s="852"/>
      <c r="C25" s="109"/>
      <c r="D25" s="864"/>
      <c r="E25" s="864"/>
      <c r="F25" s="864"/>
    </row>
    <row r="26" spans="1:6" s="430" customFormat="1" ht="15" customHeight="1" thickBot="1">
      <c r="A26" s="103"/>
      <c r="B26" s="104"/>
      <c r="C26" s="95" t="s">
        <v>356</v>
      </c>
      <c r="D26" s="854"/>
      <c r="E26" s="854"/>
      <c r="F26" s="854"/>
    </row>
    <row r="27" spans="1:6" s="430" customFormat="1" ht="9.75" customHeight="1" thickBot="1">
      <c r="A27" s="76">
        <v>5</v>
      </c>
      <c r="B27" s="77"/>
      <c r="C27" s="78" t="s">
        <v>84</v>
      </c>
      <c r="D27" s="842">
        <f>D28+SUM(D30:D37)+SUM(D39:D40)</f>
        <v>100</v>
      </c>
      <c r="E27" s="842">
        <f>E28+SUM(E30:E37)+SUM(E39:E40)</f>
        <v>114</v>
      </c>
      <c r="F27" s="842">
        <f>F28+SUM(F30:F37)+SUM(F39:F40)</f>
        <v>114</v>
      </c>
    </row>
    <row r="28" spans="1:6" s="432" customFormat="1" ht="15" customHeight="1">
      <c r="A28" s="79"/>
      <c r="B28" s="796">
        <v>1</v>
      </c>
      <c r="C28" s="24" t="s">
        <v>323</v>
      </c>
      <c r="D28" s="840"/>
      <c r="E28" s="840"/>
      <c r="F28" s="840"/>
    </row>
    <row r="29" spans="1:6" s="431" customFormat="1" ht="12" customHeight="1">
      <c r="A29" s="79"/>
      <c r="B29" s="796"/>
      <c r="C29" s="824" t="s">
        <v>85</v>
      </c>
      <c r="D29" s="855"/>
      <c r="E29" s="855"/>
      <c r="F29" s="855"/>
    </row>
    <row r="30" spans="1:6" ht="12" customHeight="1">
      <c r="A30" s="79"/>
      <c r="B30" s="796">
        <v>2</v>
      </c>
      <c r="C30" s="13" t="s">
        <v>324</v>
      </c>
      <c r="D30" s="840"/>
      <c r="E30" s="840"/>
      <c r="F30" s="840"/>
    </row>
    <row r="31" spans="1:6" ht="12" customHeight="1">
      <c r="A31" s="84"/>
      <c r="B31" s="798">
        <v>3</v>
      </c>
      <c r="C31" s="13" t="s">
        <v>325</v>
      </c>
      <c r="D31" s="844"/>
      <c r="E31" s="844"/>
      <c r="F31" s="844"/>
    </row>
    <row r="32" spans="1:6" ht="12" customHeight="1">
      <c r="A32" s="84"/>
      <c r="B32" s="798">
        <v>4</v>
      </c>
      <c r="C32" s="28" t="s">
        <v>405</v>
      </c>
      <c r="D32" s="844"/>
      <c r="E32" s="844"/>
      <c r="F32" s="844"/>
    </row>
    <row r="33" spans="1:6" ht="12" customHeight="1">
      <c r="A33" s="84"/>
      <c r="B33" s="798">
        <v>5</v>
      </c>
      <c r="C33" s="44" t="s">
        <v>522</v>
      </c>
      <c r="D33" s="844"/>
      <c r="E33" s="844"/>
      <c r="F33" s="844"/>
    </row>
    <row r="34" spans="1:6" ht="12" customHeight="1">
      <c r="A34" s="84"/>
      <c r="B34" s="798">
        <v>6</v>
      </c>
      <c r="C34" s="13" t="s">
        <v>463</v>
      </c>
      <c r="D34" s="844"/>
      <c r="E34" s="844"/>
      <c r="F34" s="844"/>
    </row>
    <row r="35" spans="1:6" ht="12" customHeight="1">
      <c r="A35" s="84"/>
      <c r="B35" s="798">
        <v>7</v>
      </c>
      <c r="C35" s="56" t="s">
        <v>488</v>
      </c>
      <c r="D35" s="844">
        <v>100</v>
      </c>
      <c r="E35" s="844">
        <v>114</v>
      </c>
      <c r="F35" s="844">
        <v>114</v>
      </c>
    </row>
    <row r="36" spans="1:6" ht="12" customHeight="1">
      <c r="A36" s="79"/>
      <c r="B36" s="796">
        <v>8</v>
      </c>
      <c r="C36" s="13" t="s">
        <v>400</v>
      </c>
      <c r="D36" s="840"/>
      <c r="E36" s="840"/>
      <c r="F36" s="840"/>
    </row>
    <row r="37" spans="1:6" ht="12" customHeight="1">
      <c r="A37" s="86"/>
      <c r="B37" s="799">
        <v>9</v>
      </c>
      <c r="C37" s="13" t="s">
        <v>326</v>
      </c>
      <c r="D37" s="843"/>
      <c r="E37" s="843"/>
      <c r="F37" s="843"/>
    </row>
    <row r="38" spans="1:6" s="431" customFormat="1" ht="22.5">
      <c r="A38" s="86"/>
      <c r="B38" s="799"/>
      <c r="C38" s="856" t="s">
        <v>880</v>
      </c>
      <c r="D38" s="857"/>
      <c r="E38" s="857"/>
      <c r="F38" s="857"/>
    </row>
    <row r="39" spans="1:6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</row>
    <row r="40" spans="1:6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</row>
    <row r="41" spans="1:6" ht="12" customHeight="1" thickBot="1">
      <c r="A41" s="76">
        <v>6</v>
      </c>
      <c r="B41" s="77"/>
      <c r="C41" s="78" t="s">
        <v>357</v>
      </c>
      <c r="D41" s="842">
        <f>SUM(D42:D45)</f>
        <v>0</v>
      </c>
      <c r="E41" s="842">
        <f>SUM(E42:E45)</f>
        <v>0</v>
      </c>
      <c r="F41" s="842">
        <f>SUM(F42:F45)</f>
        <v>0</v>
      </c>
    </row>
    <row r="42" spans="1:6" ht="12" customHeight="1">
      <c r="A42" s="79"/>
      <c r="B42" s="796">
        <v>1</v>
      </c>
      <c r="C42" s="57" t="s">
        <v>398</v>
      </c>
      <c r="D42" s="840"/>
      <c r="E42" s="840"/>
      <c r="F42" s="840"/>
    </row>
    <row r="43" spans="1:6" s="431" customFormat="1" ht="12" customHeight="1">
      <c r="A43" s="79"/>
      <c r="B43" s="796">
        <v>2</v>
      </c>
      <c r="C43" s="57" t="s">
        <v>664</v>
      </c>
      <c r="D43" s="840"/>
      <c r="E43" s="840"/>
      <c r="F43" s="840"/>
    </row>
    <row r="44" spans="1:6" ht="12" customHeight="1">
      <c r="A44" s="79"/>
      <c r="B44" s="796">
        <v>3</v>
      </c>
      <c r="C44" s="57" t="s">
        <v>523</v>
      </c>
      <c r="D44" s="840"/>
      <c r="E44" s="840"/>
      <c r="F44" s="840"/>
    </row>
    <row r="45" spans="1:6" ht="12" customHeight="1" thickBot="1">
      <c r="A45" s="79"/>
      <c r="B45" s="796">
        <v>4</v>
      </c>
      <c r="C45" s="57" t="s">
        <v>358</v>
      </c>
      <c r="D45" s="840"/>
      <c r="E45" s="840"/>
      <c r="F45" s="840"/>
    </row>
    <row r="46" spans="1:6" ht="12" customHeight="1" thickBot="1">
      <c r="A46" s="90"/>
      <c r="B46" s="91"/>
      <c r="C46" s="206" t="s">
        <v>362</v>
      </c>
      <c r="D46" s="851">
        <f>D27+D41</f>
        <v>100</v>
      </c>
      <c r="E46" s="851">
        <f>E27+E41</f>
        <v>114</v>
      </c>
      <c r="F46" s="851">
        <f>F27+F41</f>
        <v>114</v>
      </c>
    </row>
    <row r="47" spans="1:6" ht="12" customHeight="1" thickBot="1">
      <c r="A47" s="858"/>
      <c r="B47" s="859"/>
      <c r="C47" s="859"/>
      <c r="D47" s="859"/>
      <c r="E47" s="859"/>
      <c r="F47" s="859"/>
    </row>
    <row r="48" spans="1:6" ht="12" customHeight="1" thickBot="1">
      <c r="A48" s="860" t="s">
        <v>91</v>
      </c>
      <c r="B48" s="861"/>
      <c r="C48" s="862"/>
      <c r="D48" s="863"/>
      <c r="E48" s="863"/>
      <c r="F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4" ht="9.75" customHeight="1">
      <c r="A50" s="858"/>
      <c r="B50" s="859"/>
      <c r="C50" s="859"/>
      <c r="D50" s="859"/>
    </row>
    <row r="51" spans="1:4" ht="15" customHeight="1">
      <c r="A51" s="858"/>
      <c r="B51" s="859"/>
      <c r="C51" s="859"/>
      <c r="D51" s="859"/>
    </row>
    <row r="52" spans="1:4" ht="12.75">
      <c r="A52" s="858"/>
      <c r="B52" s="859"/>
      <c r="C52" s="859"/>
      <c r="D52" s="859"/>
    </row>
  </sheetData>
  <sheetProtection/>
  <mergeCells count="7">
    <mergeCell ref="A49:F49"/>
    <mergeCell ref="C1:F1"/>
    <mergeCell ref="C2:E2"/>
    <mergeCell ref="C3:E3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O52"/>
  <sheetViews>
    <sheetView view="pageLayout" workbookViewId="0" topLeftCell="A1">
      <selection activeCell="C2" sqref="C2:E2"/>
    </sheetView>
  </sheetViews>
  <sheetFormatPr defaultColWidth="9.00390625" defaultRowHeight="12.75"/>
  <cols>
    <col min="1" max="1" width="4.875" style="5" customWidth="1"/>
    <col min="2" max="2" width="6.375" style="6" customWidth="1"/>
    <col min="3" max="3" width="36.625" style="6" customWidth="1"/>
    <col min="4" max="4" width="10.125" style="6" customWidth="1"/>
    <col min="5" max="5" width="10.375" style="6" customWidth="1"/>
    <col min="6" max="7" width="9.625" style="6" customWidth="1"/>
    <col min="8" max="8" width="10.00390625" style="6" customWidth="1"/>
    <col min="9" max="9" width="9.125" style="6" customWidth="1"/>
    <col min="10" max="10" width="7.625" style="6" customWidth="1"/>
    <col min="11" max="11" width="7.125" style="6" customWidth="1"/>
    <col min="12" max="12" width="7.625" style="6" customWidth="1"/>
    <col min="13" max="13" width="7.125" style="6" customWidth="1"/>
    <col min="14" max="15" width="7.375" style="6" customWidth="1"/>
    <col min="16" max="16384" width="9.375" style="6" customWidth="1"/>
  </cols>
  <sheetData>
    <row r="1" spans="1:6" s="4" customFormat="1" ht="21" customHeight="1" thickBot="1">
      <c r="A1" s="3"/>
      <c r="C1" s="1185" t="s">
        <v>1346</v>
      </c>
      <c r="D1" s="1185"/>
      <c r="E1" s="1185"/>
      <c r="F1" s="1185"/>
    </row>
    <row r="2" spans="1:15" s="427" customFormat="1" ht="15.75">
      <c r="A2" s="66" t="s">
        <v>330</v>
      </c>
      <c r="B2" s="67"/>
      <c r="C2" s="1196" t="s">
        <v>1332</v>
      </c>
      <c r="D2" s="1197"/>
      <c r="E2" s="1198"/>
      <c r="F2" s="68" t="s">
        <v>332</v>
      </c>
      <c r="I2" s="1006"/>
      <c r="J2" s="1007"/>
      <c r="K2" s="1007"/>
      <c r="L2" s="1006"/>
      <c r="M2" s="1007"/>
      <c r="N2" s="1007"/>
      <c r="O2" s="1006"/>
    </row>
    <row r="3" spans="1:15" s="427" customFormat="1" ht="16.5" thickBot="1">
      <c r="A3" s="69" t="s">
        <v>333</v>
      </c>
      <c r="B3" s="70"/>
      <c r="C3" s="1199" t="s">
        <v>745</v>
      </c>
      <c r="D3" s="1200"/>
      <c r="E3" s="1201"/>
      <c r="F3" s="691" t="s">
        <v>750</v>
      </c>
      <c r="I3" s="1008"/>
      <c r="J3" s="1007"/>
      <c r="K3" s="1007"/>
      <c r="L3" s="1008"/>
      <c r="M3" s="1007"/>
      <c r="N3" s="1007"/>
      <c r="O3" s="1008"/>
    </row>
    <row r="4" spans="1:15" s="428" customFormat="1" ht="21" customHeight="1" thickBot="1">
      <c r="A4" s="72"/>
      <c r="B4" s="72"/>
      <c r="C4" s="72"/>
      <c r="D4" s="72"/>
      <c r="E4" s="72"/>
      <c r="F4" s="7"/>
      <c r="G4" s="72"/>
      <c r="H4" s="72"/>
      <c r="I4" s="7"/>
      <c r="J4" s="72"/>
      <c r="K4" s="72"/>
      <c r="L4" s="7"/>
      <c r="M4" s="72"/>
      <c r="N4" s="72"/>
      <c r="O4" s="7" t="s">
        <v>336</v>
      </c>
    </row>
    <row r="5" spans="1:15" ht="60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  <c r="G5" s="113" t="s">
        <v>617</v>
      </c>
      <c r="H5" s="113" t="s">
        <v>618</v>
      </c>
      <c r="I5" s="1138" t="s">
        <v>533</v>
      </c>
      <c r="J5" s="113" t="s">
        <v>617</v>
      </c>
      <c r="K5" s="113" t="s">
        <v>618</v>
      </c>
      <c r="L5" s="1138" t="s">
        <v>533</v>
      </c>
      <c r="M5" s="113" t="s">
        <v>617</v>
      </c>
      <c r="N5" s="113" t="s">
        <v>618</v>
      </c>
      <c r="O5" s="1138" t="s">
        <v>533</v>
      </c>
    </row>
    <row r="6" spans="1:15" ht="13.5" thickBot="1">
      <c r="A6" s="64" t="s">
        <v>340</v>
      </c>
      <c r="B6" s="65"/>
      <c r="C6" s="1158"/>
      <c r="D6" s="1193" t="s">
        <v>619</v>
      </c>
      <c r="E6" s="1194"/>
      <c r="F6" s="1139"/>
      <c r="G6" s="1193" t="s">
        <v>619</v>
      </c>
      <c r="H6" s="1194"/>
      <c r="I6" s="1139"/>
      <c r="J6" s="1193" t="s">
        <v>619</v>
      </c>
      <c r="K6" s="1194"/>
      <c r="L6" s="1139"/>
      <c r="M6" s="1193" t="s">
        <v>619</v>
      </c>
      <c r="N6" s="1194"/>
      <c r="O6" s="1139"/>
    </row>
    <row r="7" spans="1:15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  <c r="G7" s="174">
        <v>4</v>
      </c>
      <c r="H7" s="174">
        <v>5</v>
      </c>
      <c r="I7" s="175">
        <v>6</v>
      </c>
      <c r="J7" s="174">
        <v>4</v>
      </c>
      <c r="K7" s="174">
        <v>5</v>
      </c>
      <c r="L7" s="175">
        <v>6</v>
      </c>
      <c r="M7" s="174">
        <v>4</v>
      </c>
      <c r="N7" s="174">
        <v>5</v>
      </c>
      <c r="O7" s="175">
        <v>6</v>
      </c>
    </row>
    <row r="8" spans="1:15" s="432" customFormat="1" ht="24" customHeight="1" thickBot="1">
      <c r="A8" s="103"/>
      <c r="B8" s="104"/>
      <c r="C8" s="207" t="s">
        <v>341</v>
      </c>
      <c r="D8" s="1009" t="s">
        <v>746</v>
      </c>
      <c r="E8" s="1009" t="s">
        <v>746</v>
      </c>
      <c r="F8" s="395" t="s">
        <v>746</v>
      </c>
      <c r="G8" s="1009" t="s">
        <v>747</v>
      </c>
      <c r="H8" s="1009" t="s">
        <v>747</v>
      </c>
      <c r="I8" s="1009" t="s">
        <v>747</v>
      </c>
      <c r="J8" s="1009" t="s">
        <v>748</v>
      </c>
      <c r="K8" s="1009" t="s">
        <v>748</v>
      </c>
      <c r="L8" s="1009" t="s">
        <v>748</v>
      </c>
      <c r="M8" s="1009" t="s">
        <v>749</v>
      </c>
      <c r="N8" s="1009" t="s">
        <v>749</v>
      </c>
      <c r="O8" s="1009" t="s">
        <v>749</v>
      </c>
    </row>
    <row r="9" spans="1:15" s="431" customFormat="1" ht="12" customHeight="1" thickBot="1">
      <c r="A9" s="76">
        <v>1</v>
      </c>
      <c r="B9" s="77"/>
      <c r="C9" s="78" t="s">
        <v>342</v>
      </c>
      <c r="D9" s="839">
        <f aca="true" t="shared" si="0" ref="D9:O9">SUM(D10:D13)</f>
        <v>0</v>
      </c>
      <c r="E9" s="839">
        <f t="shared" si="0"/>
        <v>0</v>
      </c>
      <c r="F9" s="839">
        <f t="shared" si="0"/>
        <v>0</v>
      </c>
      <c r="G9" s="839">
        <f t="shared" si="0"/>
        <v>0</v>
      </c>
      <c r="H9" s="839">
        <f t="shared" si="0"/>
        <v>0</v>
      </c>
      <c r="I9" s="839">
        <f t="shared" si="0"/>
        <v>0</v>
      </c>
      <c r="J9" s="839">
        <f t="shared" si="0"/>
        <v>0</v>
      </c>
      <c r="K9" s="839">
        <f t="shared" si="0"/>
        <v>0</v>
      </c>
      <c r="L9" s="839">
        <f t="shared" si="0"/>
        <v>0</v>
      </c>
      <c r="M9" s="839">
        <f t="shared" si="0"/>
        <v>0</v>
      </c>
      <c r="N9" s="839">
        <f t="shared" si="0"/>
        <v>0</v>
      </c>
      <c r="O9" s="839">
        <f t="shared" si="0"/>
        <v>0</v>
      </c>
    </row>
    <row r="10" spans="1:15" ht="12" customHeight="1">
      <c r="A10" s="79"/>
      <c r="B10" s="796">
        <v>1</v>
      </c>
      <c r="C10" s="57" t="s">
        <v>922</v>
      </c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</row>
    <row r="11" spans="1:15" ht="12" customHeight="1">
      <c r="A11" s="79"/>
      <c r="B11" s="796">
        <v>2</v>
      </c>
      <c r="C11" s="57" t="s">
        <v>471</v>
      </c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</row>
    <row r="12" spans="1:15" ht="22.5">
      <c r="A12" s="79"/>
      <c r="B12" s="796">
        <v>3</v>
      </c>
      <c r="C12" s="57" t="s">
        <v>472</v>
      </c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</row>
    <row r="13" spans="1:15" ht="12" customHeight="1" thickBot="1">
      <c r="A13" s="79"/>
      <c r="B13" s="796">
        <v>4</v>
      </c>
      <c r="C13" s="57" t="s">
        <v>473</v>
      </c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</row>
    <row r="14" spans="1:15" ht="12" customHeight="1" thickBot="1">
      <c r="A14" s="76">
        <v>2</v>
      </c>
      <c r="B14" s="91"/>
      <c r="C14" s="78" t="s">
        <v>346</v>
      </c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</row>
    <row r="15" spans="1:15" s="431" customFormat="1" ht="12" customHeight="1" thickBot="1">
      <c r="A15" s="76">
        <v>3</v>
      </c>
      <c r="B15" s="77"/>
      <c r="C15" s="78" t="s">
        <v>517</v>
      </c>
      <c r="D15" s="842">
        <f aca="true" t="shared" si="1" ref="D15:O15">SUM(D16:D22)</f>
        <v>0</v>
      </c>
      <c r="E15" s="842">
        <f t="shared" si="1"/>
        <v>0</v>
      </c>
      <c r="F15" s="842">
        <f t="shared" si="1"/>
        <v>0</v>
      </c>
      <c r="G15" s="842">
        <f t="shared" si="1"/>
        <v>0</v>
      </c>
      <c r="H15" s="842">
        <f t="shared" si="1"/>
        <v>0</v>
      </c>
      <c r="I15" s="842">
        <f t="shared" si="1"/>
        <v>0</v>
      </c>
      <c r="J15" s="842">
        <f t="shared" si="1"/>
        <v>0</v>
      </c>
      <c r="K15" s="842">
        <f t="shared" si="1"/>
        <v>0</v>
      </c>
      <c r="L15" s="842">
        <f t="shared" si="1"/>
        <v>0</v>
      </c>
      <c r="M15" s="842">
        <f t="shared" si="1"/>
        <v>0</v>
      </c>
      <c r="N15" s="842">
        <f t="shared" si="1"/>
        <v>0</v>
      </c>
      <c r="O15" s="842">
        <f t="shared" si="1"/>
        <v>0</v>
      </c>
    </row>
    <row r="16" spans="1:15" ht="12" customHeight="1">
      <c r="A16" s="86"/>
      <c r="B16" s="799">
        <v>1</v>
      </c>
      <c r="C16" s="87" t="s">
        <v>518</v>
      </c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</row>
    <row r="17" spans="1:15" ht="12" customHeight="1">
      <c r="A17" s="79"/>
      <c r="B17" s="796">
        <v>2</v>
      </c>
      <c r="C17" s="87" t="s">
        <v>519</v>
      </c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</row>
    <row r="18" spans="1:15" ht="12" customHeight="1">
      <c r="A18" s="79"/>
      <c r="B18" s="796">
        <v>3</v>
      </c>
      <c r="C18" s="57" t="s">
        <v>1075</v>
      </c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</row>
    <row r="19" spans="1:15" ht="12" customHeight="1">
      <c r="A19" s="79"/>
      <c r="B19" s="796">
        <v>4</v>
      </c>
      <c r="C19" s="89" t="s">
        <v>520</v>
      </c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</row>
    <row r="20" spans="1:15" ht="12" customHeight="1">
      <c r="A20" s="84"/>
      <c r="B20" s="798">
        <v>5</v>
      </c>
      <c r="C20" s="57" t="s">
        <v>521</v>
      </c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4"/>
    </row>
    <row r="21" spans="1:15" ht="12" customHeight="1">
      <c r="A21" s="84"/>
      <c r="B21" s="798">
        <v>6</v>
      </c>
      <c r="C21" s="87" t="s">
        <v>395</v>
      </c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</row>
    <row r="22" spans="1:15" ht="12" customHeight="1" thickBot="1">
      <c r="A22" s="102"/>
      <c r="B22" s="845">
        <v>7</v>
      </c>
      <c r="C22" s="846" t="s">
        <v>396</v>
      </c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</row>
    <row r="23" spans="1:15" ht="12" customHeight="1" thickBot="1">
      <c r="A23" s="107">
        <v>4</v>
      </c>
      <c r="B23" s="848"/>
      <c r="C23" s="849" t="s">
        <v>363</v>
      </c>
      <c r="D23" s="850">
        <v>1282</v>
      </c>
      <c r="E23" s="850">
        <v>1194</v>
      </c>
      <c r="F23" s="850">
        <v>1170</v>
      </c>
      <c r="G23" s="850">
        <v>2855</v>
      </c>
      <c r="H23" s="850">
        <v>3339</v>
      </c>
      <c r="I23" s="850">
        <v>2744</v>
      </c>
      <c r="J23" s="850">
        <v>350</v>
      </c>
      <c r="K23" s="850">
        <v>350</v>
      </c>
      <c r="L23" s="850">
        <v>112</v>
      </c>
      <c r="M23" s="850">
        <v>350</v>
      </c>
      <c r="N23" s="850">
        <v>350</v>
      </c>
      <c r="O23" s="850">
        <v>112</v>
      </c>
    </row>
    <row r="24" spans="1:15" ht="12" customHeight="1" thickBot="1">
      <c r="A24" s="90"/>
      <c r="B24" s="91"/>
      <c r="C24" s="206" t="s">
        <v>321</v>
      </c>
      <c r="D24" s="851">
        <f aca="true" t="shared" si="2" ref="D24:O24">D9+D14+D15+D23</f>
        <v>1282</v>
      </c>
      <c r="E24" s="851">
        <f t="shared" si="2"/>
        <v>1194</v>
      </c>
      <c r="F24" s="851">
        <f t="shared" si="2"/>
        <v>1170</v>
      </c>
      <c r="G24" s="851">
        <f t="shared" si="2"/>
        <v>2855</v>
      </c>
      <c r="H24" s="851">
        <f t="shared" si="2"/>
        <v>3339</v>
      </c>
      <c r="I24" s="851">
        <f t="shared" si="2"/>
        <v>2744</v>
      </c>
      <c r="J24" s="851">
        <f t="shared" si="2"/>
        <v>350</v>
      </c>
      <c r="K24" s="851">
        <f t="shared" si="2"/>
        <v>350</v>
      </c>
      <c r="L24" s="851">
        <f t="shared" si="2"/>
        <v>112</v>
      </c>
      <c r="M24" s="851">
        <f t="shared" si="2"/>
        <v>350</v>
      </c>
      <c r="N24" s="851">
        <f t="shared" si="2"/>
        <v>350</v>
      </c>
      <c r="O24" s="851">
        <f t="shared" si="2"/>
        <v>112</v>
      </c>
    </row>
    <row r="25" spans="1:15" ht="12" customHeight="1" thickBot="1">
      <c r="A25" s="108"/>
      <c r="B25" s="852"/>
      <c r="C25" s="109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</row>
    <row r="26" spans="1:15" s="430" customFormat="1" ht="15" customHeight="1" thickBot="1">
      <c r="A26" s="103"/>
      <c r="B26" s="104"/>
      <c r="C26" s="95" t="s">
        <v>356</v>
      </c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</row>
    <row r="27" spans="1:15" s="430" customFormat="1" ht="9.75" customHeight="1" thickBot="1">
      <c r="A27" s="76">
        <v>5</v>
      </c>
      <c r="B27" s="77"/>
      <c r="C27" s="78" t="s">
        <v>84</v>
      </c>
      <c r="D27" s="842">
        <f aca="true" t="shared" si="3" ref="D27:O27">D28+SUM(D30:D37)+SUM(D39:D40)</f>
        <v>1282</v>
      </c>
      <c r="E27" s="842">
        <f t="shared" si="3"/>
        <v>1194</v>
      </c>
      <c r="F27" s="842">
        <f t="shared" si="3"/>
        <v>1170</v>
      </c>
      <c r="G27" s="842">
        <f t="shared" si="3"/>
        <v>2855</v>
      </c>
      <c r="H27" s="842">
        <f t="shared" si="3"/>
        <v>2719</v>
      </c>
      <c r="I27" s="842">
        <f t="shared" si="3"/>
        <v>2744</v>
      </c>
      <c r="J27" s="842">
        <f t="shared" si="3"/>
        <v>350</v>
      </c>
      <c r="K27" s="842">
        <f t="shared" si="3"/>
        <v>350</v>
      </c>
      <c r="L27" s="842">
        <f t="shared" si="3"/>
        <v>112</v>
      </c>
      <c r="M27" s="842">
        <f t="shared" si="3"/>
        <v>350</v>
      </c>
      <c r="N27" s="842">
        <f t="shared" si="3"/>
        <v>350</v>
      </c>
      <c r="O27" s="842">
        <f t="shared" si="3"/>
        <v>112</v>
      </c>
    </row>
    <row r="28" spans="1:15" s="432" customFormat="1" ht="15" customHeight="1">
      <c r="A28" s="79"/>
      <c r="B28" s="796">
        <v>1</v>
      </c>
      <c r="C28" s="24" t="s">
        <v>323</v>
      </c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</row>
    <row r="29" spans="1:15" s="431" customFormat="1" ht="12" customHeight="1">
      <c r="A29" s="79"/>
      <c r="B29" s="796"/>
      <c r="C29" s="824" t="s">
        <v>85</v>
      </c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</row>
    <row r="30" spans="1:15" ht="12" customHeight="1">
      <c r="A30" s="79"/>
      <c r="B30" s="796">
        <v>2</v>
      </c>
      <c r="C30" s="13" t="s">
        <v>324</v>
      </c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</row>
    <row r="31" spans="1:15" ht="12" customHeight="1">
      <c r="A31" s="84"/>
      <c r="B31" s="798">
        <v>3</v>
      </c>
      <c r="C31" s="13" t="s">
        <v>325</v>
      </c>
      <c r="D31" s="844"/>
      <c r="E31" s="844"/>
      <c r="F31" s="844"/>
      <c r="G31" s="844"/>
      <c r="H31" s="844"/>
      <c r="I31" s="844"/>
      <c r="J31" s="844"/>
      <c r="K31" s="844"/>
      <c r="L31" s="844"/>
      <c r="M31" s="844"/>
      <c r="N31" s="844"/>
      <c r="O31" s="844"/>
    </row>
    <row r="32" spans="1:15" ht="12" customHeight="1">
      <c r="A32" s="84"/>
      <c r="B32" s="798">
        <v>4</v>
      </c>
      <c r="C32" s="28" t="s">
        <v>405</v>
      </c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</row>
    <row r="33" spans="1:15" ht="12" customHeight="1">
      <c r="A33" s="84"/>
      <c r="B33" s="798">
        <v>5</v>
      </c>
      <c r="C33" s="44" t="s">
        <v>522</v>
      </c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</row>
    <row r="34" spans="1:15" ht="12" customHeight="1">
      <c r="A34" s="84"/>
      <c r="B34" s="798">
        <v>6</v>
      </c>
      <c r="C34" s="13" t="s">
        <v>463</v>
      </c>
      <c r="D34" s="844">
        <v>1282</v>
      </c>
      <c r="E34" s="844">
        <v>1194</v>
      </c>
      <c r="F34" s="844">
        <v>1170</v>
      </c>
      <c r="G34" s="844">
        <v>2855</v>
      </c>
      <c r="H34" s="844">
        <v>2719</v>
      </c>
      <c r="I34" s="844">
        <v>2744</v>
      </c>
      <c r="J34" s="844">
        <v>350</v>
      </c>
      <c r="K34" s="844">
        <v>350</v>
      </c>
      <c r="L34" s="844">
        <v>112</v>
      </c>
      <c r="M34" s="844">
        <v>350</v>
      </c>
      <c r="N34" s="844">
        <v>350</v>
      </c>
      <c r="O34" s="844">
        <v>112</v>
      </c>
    </row>
    <row r="35" spans="1:15" ht="12" customHeight="1">
      <c r="A35" s="84"/>
      <c r="B35" s="798">
        <v>7</v>
      </c>
      <c r="C35" s="56" t="s">
        <v>488</v>
      </c>
      <c r="D35" s="844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</row>
    <row r="36" spans="1:15" ht="12" customHeight="1">
      <c r="A36" s="79"/>
      <c r="B36" s="796">
        <v>8</v>
      </c>
      <c r="C36" s="13" t="s">
        <v>400</v>
      </c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</row>
    <row r="37" spans="1:15" ht="12" customHeight="1">
      <c r="A37" s="86"/>
      <c r="B37" s="799">
        <v>9</v>
      </c>
      <c r="C37" s="13" t="s">
        <v>326</v>
      </c>
      <c r="D37" s="843"/>
      <c r="E37" s="843"/>
      <c r="F37" s="843"/>
      <c r="G37" s="843"/>
      <c r="H37" s="843"/>
      <c r="I37" s="843"/>
      <c r="J37" s="843"/>
      <c r="K37" s="843"/>
      <c r="L37" s="843"/>
      <c r="M37" s="843"/>
      <c r="N37" s="843"/>
      <c r="O37" s="843"/>
    </row>
    <row r="38" spans="1:15" s="431" customFormat="1" ht="22.5">
      <c r="A38" s="86"/>
      <c r="B38" s="799"/>
      <c r="C38" s="856" t="s">
        <v>880</v>
      </c>
      <c r="D38" s="857"/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57"/>
    </row>
    <row r="39" spans="1:15" s="431" customFormat="1" ht="12" customHeight="1">
      <c r="A39" s="86"/>
      <c r="B39" s="799">
        <v>10</v>
      </c>
      <c r="C39" s="29" t="s">
        <v>479</v>
      </c>
      <c r="D39" s="843"/>
      <c r="E39" s="843"/>
      <c r="F39" s="843"/>
      <c r="G39" s="843"/>
      <c r="H39" s="843"/>
      <c r="I39" s="843"/>
      <c r="J39" s="843"/>
      <c r="K39" s="843"/>
      <c r="L39" s="843"/>
      <c r="M39" s="843"/>
      <c r="N39" s="843"/>
      <c r="O39" s="843"/>
    </row>
    <row r="40" spans="1:15" s="431" customFormat="1" ht="12" customHeight="1" thickBot="1">
      <c r="A40" s="79"/>
      <c r="B40" s="796">
        <v>11</v>
      </c>
      <c r="C40" s="45" t="s">
        <v>484</v>
      </c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  <c r="O40" s="840"/>
    </row>
    <row r="41" spans="1:15" ht="12" customHeight="1" thickBot="1">
      <c r="A41" s="76">
        <v>6</v>
      </c>
      <c r="B41" s="77"/>
      <c r="C41" s="78" t="s">
        <v>357</v>
      </c>
      <c r="D41" s="842">
        <f aca="true" t="shared" si="4" ref="D41:O41">SUM(D42:D45)</f>
        <v>0</v>
      </c>
      <c r="E41" s="842">
        <f t="shared" si="4"/>
        <v>0</v>
      </c>
      <c r="F41" s="842">
        <f t="shared" si="4"/>
        <v>0</v>
      </c>
      <c r="G41" s="842">
        <f t="shared" si="4"/>
        <v>592</v>
      </c>
      <c r="H41" s="842">
        <f t="shared" si="4"/>
        <v>620</v>
      </c>
      <c r="I41" s="842">
        <f t="shared" si="4"/>
        <v>0</v>
      </c>
      <c r="J41" s="842">
        <f t="shared" si="4"/>
        <v>0</v>
      </c>
      <c r="K41" s="842">
        <f t="shared" si="4"/>
        <v>0</v>
      </c>
      <c r="L41" s="842">
        <f t="shared" si="4"/>
        <v>0</v>
      </c>
      <c r="M41" s="842">
        <f t="shared" si="4"/>
        <v>0</v>
      </c>
      <c r="N41" s="842">
        <f t="shared" si="4"/>
        <v>0</v>
      </c>
      <c r="O41" s="842">
        <f t="shared" si="4"/>
        <v>0</v>
      </c>
    </row>
    <row r="42" spans="1:15" ht="12" customHeight="1">
      <c r="A42" s="79"/>
      <c r="B42" s="796">
        <v>1</v>
      </c>
      <c r="C42" s="57" t="s">
        <v>398</v>
      </c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</row>
    <row r="43" spans="1:15" s="431" customFormat="1" ht="12" customHeight="1">
      <c r="A43" s="79"/>
      <c r="B43" s="796">
        <v>2</v>
      </c>
      <c r="C43" s="57" t="s">
        <v>664</v>
      </c>
      <c r="D43" s="840"/>
      <c r="E43" s="840"/>
      <c r="F43" s="840"/>
      <c r="G43" s="840"/>
      <c r="H43" s="840"/>
      <c r="I43" s="840"/>
      <c r="J43" s="840"/>
      <c r="K43" s="840"/>
      <c r="L43" s="840"/>
      <c r="M43" s="840"/>
      <c r="N43" s="840"/>
      <c r="O43" s="840"/>
    </row>
    <row r="44" spans="1:15" ht="12" customHeight="1">
      <c r="A44" s="79"/>
      <c r="B44" s="796">
        <v>3</v>
      </c>
      <c r="C44" s="57" t="s">
        <v>523</v>
      </c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</row>
    <row r="45" spans="1:15" ht="12" customHeight="1" thickBot="1">
      <c r="A45" s="79"/>
      <c r="B45" s="796">
        <v>4</v>
      </c>
      <c r="C45" s="57" t="s">
        <v>358</v>
      </c>
      <c r="D45" s="840"/>
      <c r="E45" s="840"/>
      <c r="F45" s="840"/>
      <c r="G45" s="840">
        <v>592</v>
      </c>
      <c r="H45" s="840">
        <v>620</v>
      </c>
      <c r="I45" s="840"/>
      <c r="J45" s="840"/>
      <c r="K45" s="840"/>
      <c r="L45" s="840"/>
      <c r="M45" s="840"/>
      <c r="N45" s="840"/>
      <c r="O45" s="840"/>
    </row>
    <row r="46" spans="1:15" ht="12" customHeight="1" thickBot="1">
      <c r="A46" s="90"/>
      <c r="B46" s="91"/>
      <c r="C46" s="206" t="s">
        <v>362</v>
      </c>
      <c r="D46" s="851">
        <f aca="true" t="shared" si="5" ref="D46:O46">D27+D41</f>
        <v>1282</v>
      </c>
      <c r="E46" s="851">
        <f t="shared" si="5"/>
        <v>1194</v>
      </c>
      <c r="F46" s="851">
        <f t="shared" si="5"/>
        <v>1170</v>
      </c>
      <c r="G46" s="851">
        <f t="shared" si="5"/>
        <v>3447</v>
      </c>
      <c r="H46" s="851">
        <f t="shared" si="5"/>
        <v>3339</v>
      </c>
      <c r="I46" s="851">
        <f t="shared" si="5"/>
        <v>2744</v>
      </c>
      <c r="J46" s="851">
        <f t="shared" si="5"/>
        <v>350</v>
      </c>
      <c r="K46" s="851">
        <f t="shared" si="5"/>
        <v>350</v>
      </c>
      <c r="L46" s="851">
        <f t="shared" si="5"/>
        <v>112</v>
      </c>
      <c r="M46" s="851">
        <f t="shared" si="5"/>
        <v>350</v>
      </c>
      <c r="N46" s="851">
        <f t="shared" si="5"/>
        <v>350</v>
      </c>
      <c r="O46" s="851">
        <f t="shared" si="5"/>
        <v>112</v>
      </c>
    </row>
    <row r="47" spans="1:15" ht="12" customHeight="1" thickBot="1">
      <c r="A47" s="858"/>
      <c r="B47" s="859"/>
      <c r="C47" s="859"/>
      <c r="D47" s="859"/>
      <c r="E47" s="859"/>
      <c r="F47" s="859"/>
      <c r="G47" s="859"/>
      <c r="H47" s="859"/>
      <c r="I47" s="859"/>
      <c r="J47" s="859"/>
      <c r="K47" s="859"/>
      <c r="L47" s="859"/>
      <c r="M47" s="859"/>
      <c r="N47" s="859"/>
      <c r="O47" s="859"/>
    </row>
    <row r="48" spans="1:15" ht="12" customHeight="1" thickBot="1">
      <c r="A48" s="860" t="s">
        <v>91</v>
      </c>
      <c r="B48" s="861"/>
      <c r="C48" s="862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3"/>
    </row>
    <row r="49" spans="1:6" ht="15" customHeight="1">
      <c r="A49" s="1195"/>
      <c r="B49" s="1195"/>
      <c r="C49" s="1195"/>
      <c r="D49" s="1195"/>
      <c r="E49" s="1195"/>
      <c r="F49" s="1195"/>
    </row>
    <row r="50" spans="1:13" ht="9.75" customHeight="1">
      <c r="A50" s="858"/>
      <c r="B50" s="859"/>
      <c r="C50" s="859"/>
      <c r="D50" s="859"/>
      <c r="G50" s="859"/>
      <c r="J50" s="859"/>
      <c r="M50" s="859"/>
    </row>
    <row r="51" spans="1:13" ht="15" customHeight="1">
      <c r="A51" s="858"/>
      <c r="B51" s="859"/>
      <c r="C51" s="859"/>
      <c r="D51" s="859"/>
      <c r="G51" s="859"/>
      <c r="J51" s="859"/>
      <c r="M51" s="859"/>
    </row>
    <row r="52" spans="1:13" ht="12.75">
      <c r="A52" s="858"/>
      <c r="B52" s="859"/>
      <c r="C52" s="859"/>
      <c r="D52" s="859"/>
      <c r="G52" s="859"/>
      <c r="J52" s="859"/>
      <c r="M52" s="859"/>
    </row>
  </sheetData>
  <sheetProtection/>
  <mergeCells count="13">
    <mergeCell ref="C1:F1"/>
    <mergeCell ref="C2:E2"/>
    <mergeCell ref="C3:E3"/>
    <mergeCell ref="C5:C6"/>
    <mergeCell ref="F5:F6"/>
    <mergeCell ref="D6:E6"/>
    <mergeCell ref="A49:F49"/>
    <mergeCell ref="I5:I6"/>
    <mergeCell ref="G6:H6"/>
    <mergeCell ref="L5:L6"/>
    <mergeCell ref="J6:K6"/>
    <mergeCell ref="O5:O6"/>
    <mergeCell ref="M6:N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rowBreaks count="1" manualBreakCount="1">
    <brk id="202" max="6553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K21" sqref="K21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41.0039062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722</v>
      </c>
      <c r="D1" s="1185"/>
      <c r="E1" s="1185"/>
      <c r="F1" s="1185"/>
    </row>
    <row r="2" spans="1:6" s="427" customFormat="1" ht="15.75">
      <c r="A2" s="66" t="s">
        <v>330</v>
      </c>
      <c r="B2" s="67"/>
      <c r="C2" s="1203" t="s">
        <v>889</v>
      </c>
      <c r="D2" s="1204"/>
      <c r="E2" s="1205"/>
      <c r="F2" s="692" t="s">
        <v>364</v>
      </c>
    </row>
    <row r="3" spans="1:6" s="427" customFormat="1" ht="16.5" thickBot="1">
      <c r="A3" s="69" t="s">
        <v>333</v>
      </c>
      <c r="B3" s="70"/>
      <c r="C3" s="1206" t="s">
        <v>887</v>
      </c>
      <c r="D3" s="1200"/>
      <c r="E3" s="1201"/>
      <c r="F3" s="693" t="s">
        <v>888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13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  <c r="M5" s="382"/>
    </row>
    <row r="6" spans="1:13" ht="13.5" thickBot="1">
      <c r="A6" s="64" t="s">
        <v>340</v>
      </c>
      <c r="B6" s="65"/>
      <c r="C6" s="1158"/>
      <c r="D6" s="1193" t="s">
        <v>619</v>
      </c>
      <c r="E6" s="1194"/>
      <c r="F6" s="1139"/>
      <c r="M6" s="382"/>
    </row>
    <row r="7" spans="1:13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  <c r="M7" s="920"/>
    </row>
    <row r="8" spans="1:13" s="432" customFormat="1" ht="15.75" customHeight="1" thickBot="1">
      <c r="A8" s="103"/>
      <c r="B8" s="104"/>
      <c r="C8" s="207" t="s">
        <v>341</v>
      </c>
      <c r="D8" s="95"/>
      <c r="E8" s="95"/>
      <c r="F8" s="105"/>
      <c r="M8" s="920"/>
    </row>
    <row r="9" spans="1:13" s="431" customFormat="1" ht="12" customHeight="1" thickBot="1">
      <c r="A9" s="694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  <c r="M9" s="921"/>
    </row>
    <row r="10" spans="1:13" ht="12" customHeight="1">
      <c r="A10" s="873"/>
      <c r="B10" s="796">
        <v>1</v>
      </c>
      <c r="C10" s="57" t="s">
        <v>922</v>
      </c>
      <c r="D10" s="840"/>
      <c r="E10" s="840"/>
      <c r="F10" s="840"/>
      <c r="M10" s="382"/>
    </row>
    <row r="11" spans="1:6" ht="12" customHeight="1">
      <c r="A11" s="873"/>
      <c r="B11" s="796">
        <v>2</v>
      </c>
      <c r="C11" s="57" t="s">
        <v>471</v>
      </c>
      <c r="D11" s="840"/>
      <c r="E11" s="840"/>
      <c r="F11" s="840"/>
    </row>
    <row r="12" spans="1:6" ht="12" customHeight="1">
      <c r="A12" s="873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873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694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694">
        <v>3</v>
      </c>
      <c r="B15" s="77"/>
      <c r="C15" s="78" t="s">
        <v>517</v>
      </c>
      <c r="D15" s="842">
        <f>SUM(D16:D20)</f>
        <v>0</v>
      </c>
      <c r="E15" s="842">
        <f>SUM(E16:E20)</f>
        <v>0</v>
      </c>
      <c r="F15" s="842">
        <f>SUM(F16:F20)</f>
        <v>0</v>
      </c>
    </row>
    <row r="16" spans="1:6" ht="12" customHeight="1">
      <c r="A16" s="874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873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873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873"/>
      <c r="B19" s="796">
        <v>4</v>
      </c>
      <c r="C19" s="89" t="s">
        <v>520</v>
      </c>
      <c r="D19" s="840"/>
      <c r="E19" s="840"/>
      <c r="F19" s="840"/>
    </row>
    <row r="20" spans="1:6" ht="12" customHeight="1" thickBot="1">
      <c r="A20" s="875"/>
      <c r="B20" s="798">
        <v>5</v>
      </c>
      <c r="C20" s="58" t="s">
        <v>521</v>
      </c>
      <c r="D20" s="844"/>
      <c r="E20" s="844"/>
      <c r="F20" s="844"/>
    </row>
    <row r="21" spans="1:6" ht="12" customHeight="1" thickBot="1">
      <c r="A21" s="694">
        <v>4</v>
      </c>
      <c r="B21" s="106"/>
      <c r="C21" s="78" t="s">
        <v>80</v>
      </c>
      <c r="D21" s="839">
        <f>+D15+D14+D9</f>
        <v>0</v>
      </c>
      <c r="E21" s="839">
        <f>+E15+E14+E9</f>
        <v>0</v>
      </c>
      <c r="F21" s="839">
        <f>+F15+F14+F9</f>
        <v>0</v>
      </c>
    </row>
    <row r="22" spans="1:6" ht="12" customHeight="1" thickBot="1">
      <c r="A22" s="866">
        <v>5</v>
      </c>
      <c r="B22" s="867"/>
      <c r="C22" s="78" t="s">
        <v>395</v>
      </c>
      <c r="D22" s="868"/>
      <c r="E22" s="868"/>
      <c r="F22" s="868"/>
    </row>
    <row r="23" spans="1:6" ht="12" customHeight="1" thickBot="1">
      <c r="A23" s="869">
        <v>6</v>
      </c>
      <c r="B23" s="91"/>
      <c r="C23" s="78" t="s">
        <v>396</v>
      </c>
      <c r="D23" s="870"/>
      <c r="E23" s="870"/>
      <c r="F23" s="870"/>
    </row>
    <row r="24" spans="1:6" ht="12" customHeight="1" thickBot="1">
      <c r="A24" s="871">
        <v>7</v>
      </c>
      <c r="B24" s="808"/>
      <c r="C24" s="78" t="s">
        <v>911</v>
      </c>
      <c r="D24" s="872"/>
      <c r="E24" s="872"/>
      <c r="F24" s="872"/>
    </row>
    <row r="25" spans="1:6" ht="12" customHeight="1" thickBot="1">
      <c r="A25" s="807">
        <v>8</v>
      </c>
      <c r="B25" s="848"/>
      <c r="C25" s="849" t="s">
        <v>363</v>
      </c>
      <c r="D25" s="850"/>
      <c r="E25" s="850"/>
      <c r="F25" s="850"/>
    </row>
    <row r="26" spans="1:6" s="430" customFormat="1" ht="15" customHeight="1" thickBot="1">
      <c r="A26" s="869"/>
      <c r="B26" s="91"/>
      <c r="C26" s="206" t="s">
        <v>321</v>
      </c>
      <c r="D26" s="851">
        <f>+D21+D22+D23+D24+D25</f>
        <v>0</v>
      </c>
      <c r="E26" s="851">
        <f>+E21+E22+E23+E24+E25</f>
        <v>0</v>
      </c>
      <c r="F26" s="851">
        <f>+F21+F22+F23+F24+F25</f>
        <v>0</v>
      </c>
    </row>
    <row r="27" spans="1:6" s="430" customFormat="1" ht="9.75" customHeight="1" thickBot="1">
      <c r="A27" s="876"/>
      <c r="B27" s="852"/>
      <c r="C27" s="109"/>
      <c r="D27" s="853"/>
      <c r="E27" s="853"/>
      <c r="F27" s="853"/>
    </row>
    <row r="28" spans="1:6" s="432" customFormat="1" ht="15" customHeight="1" thickBot="1">
      <c r="A28" s="877"/>
      <c r="B28" s="104"/>
      <c r="C28" s="95" t="s">
        <v>356</v>
      </c>
      <c r="D28" s="854"/>
      <c r="E28" s="854"/>
      <c r="F28" s="854"/>
    </row>
    <row r="29" spans="1:6" s="431" customFormat="1" ht="12" customHeight="1" thickBot="1">
      <c r="A29" s="694">
        <v>9</v>
      </c>
      <c r="B29" s="77"/>
      <c r="C29" s="78" t="s">
        <v>84</v>
      </c>
      <c r="D29" s="842">
        <f>D30+SUM(D32:D39)+SUM(D41:D42)</f>
        <v>0</v>
      </c>
      <c r="E29" s="842">
        <f>E30+SUM(E32:E39)+SUM(E41:E42)</f>
        <v>0</v>
      </c>
      <c r="F29" s="842">
        <f>F30+SUM(F32:F39)+SUM(F41:F42)</f>
        <v>0</v>
      </c>
    </row>
    <row r="30" spans="1:6" ht="12" customHeight="1">
      <c r="A30" s="873"/>
      <c r="B30" s="796">
        <v>1</v>
      </c>
      <c r="C30" s="24" t="s">
        <v>323</v>
      </c>
      <c r="D30" s="840"/>
      <c r="E30" s="840"/>
      <c r="F30" s="840"/>
    </row>
    <row r="31" spans="1:6" ht="12" customHeight="1">
      <c r="A31" s="873"/>
      <c r="B31" s="796"/>
      <c r="C31" s="824" t="s">
        <v>85</v>
      </c>
      <c r="D31" s="855"/>
      <c r="E31" s="855"/>
      <c r="F31" s="855"/>
    </row>
    <row r="32" spans="1:6" ht="12" customHeight="1">
      <c r="A32" s="873"/>
      <c r="B32" s="796">
        <v>2</v>
      </c>
      <c r="C32" s="13" t="s">
        <v>324</v>
      </c>
      <c r="D32" s="840"/>
      <c r="E32" s="840"/>
      <c r="F32" s="840"/>
    </row>
    <row r="33" spans="1:6" ht="12" customHeight="1">
      <c r="A33" s="875"/>
      <c r="B33" s="798">
        <v>3</v>
      </c>
      <c r="C33" s="13" t="s">
        <v>325</v>
      </c>
      <c r="D33" s="844"/>
      <c r="E33" s="844"/>
      <c r="F33" s="844"/>
    </row>
    <row r="34" spans="1:6" ht="12" customHeight="1">
      <c r="A34" s="875"/>
      <c r="B34" s="798">
        <v>4</v>
      </c>
      <c r="C34" s="28" t="s">
        <v>405</v>
      </c>
      <c r="D34" s="844"/>
      <c r="E34" s="844"/>
      <c r="F34" s="844"/>
    </row>
    <row r="35" spans="1:6" ht="12" customHeight="1">
      <c r="A35" s="875"/>
      <c r="B35" s="798">
        <v>5</v>
      </c>
      <c r="C35" s="44" t="s">
        <v>522</v>
      </c>
      <c r="D35" s="844"/>
      <c r="E35" s="844"/>
      <c r="F35" s="844"/>
    </row>
    <row r="36" spans="1:6" ht="12" customHeight="1">
      <c r="A36" s="875"/>
      <c r="B36" s="798">
        <v>6</v>
      </c>
      <c r="C36" s="13" t="s">
        <v>463</v>
      </c>
      <c r="D36" s="844"/>
      <c r="E36" s="844"/>
      <c r="F36" s="844"/>
    </row>
    <row r="37" spans="1:6" ht="12" customHeight="1">
      <c r="A37" s="875"/>
      <c r="B37" s="798">
        <v>7</v>
      </c>
      <c r="C37" s="56" t="s">
        <v>488</v>
      </c>
      <c r="D37" s="844"/>
      <c r="E37" s="844"/>
      <c r="F37" s="844"/>
    </row>
    <row r="38" spans="1:6" s="431" customFormat="1" ht="12" customHeight="1">
      <c r="A38" s="873"/>
      <c r="B38" s="796">
        <v>8</v>
      </c>
      <c r="C38" s="13" t="s">
        <v>400</v>
      </c>
      <c r="D38" s="840"/>
      <c r="E38" s="840"/>
      <c r="F38" s="840"/>
    </row>
    <row r="39" spans="1:6" s="431" customFormat="1" ht="12" customHeight="1">
      <c r="A39" s="874"/>
      <c r="B39" s="799">
        <v>9</v>
      </c>
      <c r="C39" s="13" t="s">
        <v>326</v>
      </c>
      <c r="D39" s="843"/>
      <c r="E39" s="843"/>
      <c r="F39" s="843"/>
    </row>
    <row r="40" spans="1:6" s="431" customFormat="1" ht="22.5">
      <c r="A40" s="874"/>
      <c r="B40" s="799"/>
      <c r="C40" s="856" t="s">
        <v>880</v>
      </c>
      <c r="D40" s="857"/>
      <c r="E40" s="857"/>
      <c r="F40" s="857"/>
    </row>
    <row r="41" spans="1:6" ht="12" customHeight="1">
      <c r="A41" s="874"/>
      <c r="B41" s="799">
        <v>10</v>
      </c>
      <c r="C41" s="29" t="s">
        <v>479</v>
      </c>
      <c r="D41" s="843"/>
      <c r="E41" s="843"/>
      <c r="F41" s="843"/>
    </row>
    <row r="42" spans="1:6" ht="12" customHeight="1" thickBot="1">
      <c r="A42" s="873"/>
      <c r="B42" s="796">
        <v>11</v>
      </c>
      <c r="C42" s="45" t="s">
        <v>484</v>
      </c>
      <c r="D42" s="840"/>
      <c r="E42" s="840"/>
      <c r="F42" s="840"/>
    </row>
    <row r="43" spans="1:6" s="431" customFormat="1" ht="12" customHeight="1" thickBot="1">
      <c r="A43" s="694">
        <v>10</v>
      </c>
      <c r="B43" s="77"/>
      <c r="C43" s="78" t="s">
        <v>357</v>
      </c>
      <c r="D43" s="842">
        <f>SUM(D44:D47)</f>
        <v>0</v>
      </c>
      <c r="E43" s="842">
        <f>SUM(E44:E47)</f>
        <v>0</v>
      </c>
      <c r="F43" s="842">
        <f>SUM(F44:F47)</f>
        <v>0</v>
      </c>
    </row>
    <row r="44" spans="1:6" ht="12" customHeight="1">
      <c r="A44" s="873"/>
      <c r="B44" s="796">
        <v>1</v>
      </c>
      <c r="C44" s="57" t="s">
        <v>398</v>
      </c>
      <c r="D44" s="840"/>
      <c r="E44" s="840"/>
      <c r="F44" s="840"/>
    </row>
    <row r="45" spans="1:6" ht="12" customHeight="1">
      <c r="A45" s="873"/>
      <c r="B45" s="796">
        <v>2</v>
      </c>
      <c r="C45" s="57" t="s">
        <v>664</v>
      </c>
      <c r="D45" s="840"/>
      <c r="E45" s="840"/>
      <c r="F45" s="840"/>
    </row>
    <row r="46" spans="1:6" ht="12" customHeight="1">
      <c r="A46" s="873"/>
      <c r="B46" s="796">
        <v>3</v>
      </c>
      <c r="C46" s="57" t="s">
        <v>523</v>
      </c>
      <c r="D46" s="840"/>
      <c r="E46" s="840"/>
      <c r="F46" s="840"/>
    </row>
    <row r="47" spans="1:6" ht="12" customHeight="1" thickBot="1">
      <c r="A47" s="873"/>
      <c r="B47" s="845">
        <v>4</v>
      </c>
      <c r="C47" s="57" t="s">
        <v>358</v>
      </c>
      <c r="D47" s="844"/>
      <c r="E47" s="844"/>
      <c r="F47" s="844"/>
    </row>
    <row r="48" spans="1:6" ht="12" customHeight="1" thickBot="1">
      <c r="A48" s="694">
        <v>11</v>
      </c>
      <c r="B48" s="797"/>
      <c r="C48" s="78" t="s">
        <v>88</v>
      </c>
      <c r="D48" s="1003">
        <f>+D29+D43</f>
        <v>0</v>
      </c>
      <c r="E48" s="1003">
        <f>+E43+E29</f>
        <v>0</v>
      </c>
      <c r="F48" s="1003">
        <f>+F43+F29</f>
        <v>0</v>
      </c>
    </row>
    <row r="49" spans="1:6" ht="15" customHeight="1" thickBot="1">
      <c r="A49" s="694">
        <v>12</v>
      </c>
      <c r="B49" s="91"/>
      <c r="C49" s="78" t="s">
        <v>912</v>
      </c>
      <c r="D49" s="870"/>
      <c r="E49" s="870"/>
      <c r="F49" s="870"/>
    </row>
    <row r="50" spans="1:6" ht="17.25" customHeight="1" thickBot="1">
      <c r="A50" s="869"/>
      <c r="B50" s="91"/>
      <c r="C50" s="206" t="s">
        <v>362</v>
      </c>
      <c r="D50" s="851">
        <f>D29+D43</f>
        <v>0</v>
      </c>
      <c r="E50" s="851">
        <f>E29+E43</f>
        <v>0</v>
      </c>
      <c r="F50" s="851">
        <f>F29+F43</f>
        <v>0</v>
      </c>
    </row>
    <row r="51" spans="1:6" ht="15" customHeight="1" thickBot="1">
      <c r="A51" s="858"/>
      <c r="B51" s="859"/>
      <c r="C51" s="859"/>
      <c r="D51" s="859"/>
      <c r="E51" s="859"/>
      <c r="F51" s="859"/>
    </row>
    <row r="52" spans="1:6" ht="13.5" thickBot="1">
      <c r="A52" s="860" t="s">
        <v>91</v>
      </c>
      <c r="B52" s="861"/>
      <c r="C52" s="862"/>
      <c r="D52" s="863"/>
      <c r="E52" s="863"/>
      <c r="F52" s="863"/>
    </row>
    <row r="53" spans="1:6" ht="22.5" customHeight="1">
      <c r="A53" s="1202"/>
      <c r="B53" s="1202"/>
      <c r="C53" s="1202"/>
      <c r="D53" s="1202"/>
      <c r="E53" s="1202"/>
      <c r="F53" s="1202"/>
    </row>
    <row r="54" spans="1:4" ht="12.75">
      <c r="A54" s="858"/>
      <c r="B54" s="859"/>
      <c r="C54" s="859"/>
      <c r="D54" s="859"/>
    </row>
    <row r="55" spans="1:4" ht="12.75">
      <c r="A55" s="858"/>
      <c r="B55" s="859"/>
      <c r="C55" s="859"/>
      <c r="D55" s="859"/>
    </row>
    <row r="56" spans="1:4" ht="12.75">
      <c r="A56" s="858"/>
      <c r="B56" s="859"/>
      <c r="C56" s="859"/>
      <c r="D56" s="859"/>
    </row>
    <row r="57" spans="1:4" ht="12.75">
      <c r="A57" s="858"/>
      <c r="B57" s="859"/>
      <c r="C57" s="859"/>
      <c r="D57" s="859"/>
    </row>
  </sheetData>
  <sheetProtection sheet="1" objects="1" scenarios="1"/>
  <mergeCells count="7">
    <mergeCell ref="C1:F1"/>
    <mergeCell ref="A53:F53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F55" sqref="F55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723</v>
      </c>
      <c r="D1" s="1185"/>
      <c r="E1" s="1185"/>
      <c r="F1" s="1185"/>
    </row>
    <row r="2" spans="1:6" s="427" customFormat="1" ht="15.75">
      <c r="A2" s="66" t="s">
        <v>330</v>
      </c>
      <c r="B2" s="67"/>
      <c r="C2" s="1203" t="s">
        <v>889</v>
      </c>
      <c r="D2" s="1204"/>
      <c r="E2" s="1205"/>
      <c r="F2" s="692" t="s">
        <v>890</v>
      </c>
    </row>
    <row r="3" spans="1:6" s="427" customFormat="1" ht="16.5" thickBot="1">
      <c r="A3" s="69" t="s">
        <v>333</v>
      </c>
      <c r="B3" s="70"/>
      <c r="C3" s="1206" t="s">
        <v>887</v>
      </c>
      <c r="D3" s="1200"/>
      <c r="E3" s="1201"/>
      <c r="F3" s="693" t="s">
        <v>888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694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873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873"/>
      <c r="B11" s="796">
        <v>2</v>
      </c>
      <c r="C11" s="57" t="s">
        <v>471</v>
      </c>
      <c r="D11" s="840"/>
      <c r="E11" s="840"/>
      <c r="F11" s="840"/>
    </row>
    <row r="12" spans="1:6" ht="22.5">
      <c r="A12" s="873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873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694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694">
        <v>3</v>
      </c>
      <c r="B15" s="77"/>
      <c r="C15" s="78" t="s">
        <v>517</v>
      </c>
      <c r="D15" s="842">
        <f>SUM(D16:D20)</f>
        <v>0</v>
      </c>
      <c r="E15" s="842">
        <f>SUM(E16:E20)</f>
        <v>0</v>
      </c>
      <c r="F15" s="842">
        <f>SUM(F16:F20)</f>
        <v>0</v>
      </c>
    </row>
    <row r="16" spans="1:6" ht="12" customHeight="1">
      <c r="A16" s="874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873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873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873"/>
      <c r="B19" s="796">
        <v>4</v>
      </c>
      <c r="C19" s="89" t="s">
        <v>520</v>
      </c>
      <c r="D19" s="840"/>
      <c r="E19" s="840"/>
      <c r="F19" s="840"/>
    </row>
    <row r="20" spans="1:6" ht="12" customHeight="1" thickBot="1">
      <c r="A20" s="875"/>
      <c r="B20" s="798">
        <v>5</v>
      </c>
      <c r="C20" s="58" t="s">
        <v>521</v>
      </c>
      <c r="D20" s="844"/>
      <c r="E20" s="844"/>
      <c r="F20" s="844"/>
    </row>
    <row r="21" spans="1:6" ht="12" customHeight="1" thickBot="1">
      <c r="A21" s="694">
        <v>4</v>
      </c>
      <c r="B21" s="106"/>
      <c r="C21" s="78" t="s">
        <v>80</v>
      </c>
      <c r="D21" s="839">
        <f>+D15+D14+D9</f>
        <v>0</v>
      </c>
      <c r="E21" s="839">
        <f>+E15+E14+E9</f>
        <v>0</v>
      </c>
      <c r="F21" s="839">
        <f>+F15+F14+F9</f>
        <v>0</v>
      </c>
    </row>
    <row r="22" spans="1:6" ht="12" customHeight="1" thickBot="1">
      <c r="A22" s="866">
        <v>5</v>
      </c>
      <c r="B22" s="867"/>
      <c r="C22" s="78" t="s">
        <v>395</v>
      </c>
      <c r="D22" s="868"/>
      <c r="E22" s="868"/>
      <c r="F22" s="868"/>
    </row>
    <row r="23" spans="1:6" ht="12" customHeight="1" thickBot="1">
      <c r="A23" s="869">
        <v>6</v>
      </c>
      <c r="B23" s="91"/>
      <c r="C23" s="78" t="s">
        <v>396</v>
      </c>
      <c r="D23" s="870"/>
      <c r="E23" s="870"/>
      <c r="F23" s="870"/>
    </row>
    <row r="24" spans="1:6" ht="12" customHeight="1" thickBot="1">
      <c r="A24" s="871">
        <v>7</v>
      </c>
      <c r="B24" s="808"/>
      <c r="C24" s="78" t="s">
        <v>911</v>
      </c>
      <c r="D24" s="872"/>
      <c r="E24" s="872"/>
      <c r="F24" s="872"/>
    </row>
    <row r="25" spans="1:6" ht="12" customHeight="1" thickBot="1">
      <c r="A25" s="807">
        <v>8</v>
      </c>
      <c r="B25" s="848"/>
      <c r="C25" s="849" t="s">
        <v>363</v>
      </c>
      <c r="D25" s="850"/>
      <c r="E25" s="850"/>
      <c r="F25" s="850"/>
    </row>
    <row r="26" spans="1:6" s="430" customFormat="1" ht="15" customHeight="1" thickBot="1">
      <c r="A26" s="869"/>
      <c r="B26" s="91"/>
      <c r="C26" s="206" t="s">
        <v>321</v>
      </c>
      <c r="D26" s="851">
        <f>+D21+D22+D23+D24+D25</f>
        <v>0</v>
      </c>
      <c r="E26" s="851">
        <f>+E21+E22+E23+E24+E25</f>
        <v>0</v>
      </c>
      <c r="F26" s="851">
        <f>+F21+F22+F23+F24+F25</f>
        <v>0</v>
      </c>
    </row>
    <row r="27" spans="1:6" s="430" customFormat="1" ht="9.75" customHeight="1" thickBot="1">
      <c r="A27" s="876"/>
      <c r="B27" s="852"/>
      <c r="C27" s="109"/>
      <c r="D27" s="853"/>
      <c r="E27" s="853"/>
      <c r="F27" s="853"/>
    </row>
    <row r="28" spans="1:6" s="432" customFormat="1" ht="15" customHeight="1" thickBot="1">
      <c r="A28" s="877"/>
      <c r="B28" s="104"/>
      <c r="C28" s="95" t="s">
        <v>356</v>
      </c>
      <c r="D28" s="854"/>
      <c r="E28" s="854"/>
      <c r="F28" s="854"/>
    </row>
    <row r="29" spans="1:6" s="431" customFormat="1" ht="12" customHeight="1" thickBot="1">
      <c r="A29" s="694">
        <v>9</v>
      </c>
      <c r="B29" s="77"/>
      <c r="C29" s="78" t="s">
        <v>84</v>
      </c>
      <c r="D29" s="842">
        <f>D30+SUM(D32:D39)+SUM(D41:D42)</f>
        <v>0</v>
      </c>
      <c r="E29" s="842">
        <f>E30+SUM(E32:E39)+SUM(E41:E42)</f>
        <v>0</v>
      </c>
      <c r="F29" s="842">
        <f>F30+SUM(F32:F39)+SUM(F41:F42)</f>
        <v>0</v>
      </c>
    </row>
    <row r="30" spans="1:6" ht="12" customHeight="1">
      <c r="A30" s="873"/>
      <c r="B30" s="796">
        <v>1</v>
      </c>
      <c r="C30" s="24" t="s">
        <v>323</v>
      </c>
      <c r="D30" s="840"/>
      <c r="E30" s="840"/>
      <c r="F30" s="840"/>
    </row>
    <row r="31" spans="1:6" ht="12" customHeight="1">
      <c r="A31" s="873"/>
      <c r="B31" s="796"/>
      <c r="C31" s="824" t="s">
        <v>85</v>
      </c>
      <c r="D31" s="855"/>
      <c r="E31" s="855"/>
      <c r="F31" s="855"/>
    </row>
    <row r="32" spans="1:6" ht="12" customHeight="1">
      <c r="A32" s="873"/>
      <c r="B32" s="796">
        <v>2</v>
      </c>
      <c r="C32" s="13" t="s">
        <v>324</v>
      </c>
      <c r="D32" s="840"/>
      <c r="E32" s="840"/>
      <c r="F32" s="840"/>
    </row>
    <row r="33" spans="1:6" ht="12" customHeight="1">
      <c r="A33" s="875"/>
      <c r="B33" s="798">
        <v>3</v>
      </c>
      <c r="C33" s="13" t="s">
        <v>325</v>
      </c>
      <c r="D33" s="844"/>
      <c r="E33" s="844"/>
      <c r="F33" s="844"/>
    </row>
    <row r="34" spans="1:6" ht="12" customHeight="1">
      <c r="A34" s="875"/>
      <c r="B34" s="798">
        <v>4</v>
      </c>
      <c r="C34" s="28" t="s">
        <v>405</v>
      </c>
      <c r="D34" s="844"/>
      <c r="E34" s="844"/>
      <c r="F34" s="844"/>
    </row>
    <row r="35" spans="1:6" ht="12" customHeight="1">
      <c r="A35" s="875"/>
      <c r="B35" s="798">
        <v>5</v>
      </c>
      <c r="C35" s="44" t="s">
        <v>522</v>
      </c>
      <c r="D35" s="844"/>
      <c r="E35" s="844"/>
      <c r="F35" s="844"/>
    </row>
    <row r="36" spans="1:6" ht="12" customHeight="1">
      <c r="A36" s="875"/>
      <c r="B36" s="798">
        <v>6</v>
      </c>
      <c r="C36" s="13" t="s">
        <v>463</v>
      </c>
      <c r="D36" s="844"/>
      <c r="E36" s="844"/>
      <c r="F36" s="844"/>
    </row>
    <row r="37" spans="1:6" ht="12" customHeight="1">
      <c r="A37" s="875"/>
      <c r="B37" s="798">
        <v>7</v>
      </c>
      <c r="C37" s="56" t="s">
        <v>488</v>
      </c>
      <c r="D37" s="844"/>
      <c r="E37" s="844"/>
      <c r="F37" s="844"/>
    </row>
    <row r="38" spans="1:6" s="431" customFormat="1" ht="12" customHeight="1">
      <c r="A38" s="873"/>
      <c r="B38" s="796">
        <v>8</v>
      </c>
      <c r="C38" s="13" t="s">
        <v>400</v>
      </c>
      <c r="D38" s="840"/>
      <c r="E38" s="840"/>
      <c r="F38" s="840"/>
    </row>
    <row r="39" spans="1:6" s="431" customFormat="1" ht="12" customHeight="1">
      <c r="A39" s="874"/>
      <c r="B39" s="799">
        <v>9</v>
      </c>
      <c r="C39" s="13" t="s">
        <v>326</v>
      </c>
      <c r="D39" s="843"/>
      <c r="E39" s="843"/>
      <c r="F39" s="843"/>
    </row>
    <row r="40" spans="1:6" s="431" customFormat="1" ht="22.5">
      <c r="A40" s="874"/>
      <c r="B40" s="799"/>
      <c r="C40" s="856" t="s">
        <v>880</v>
      </c>
      <c r="D40" s="857"/>
      <c r="E40" s="857"/>
      <c r="F40" s="857"/>
    </row>
    <row r="41" spans="1:6" ht="12" customHeight="1">
      <c r="A41" s="874"/>
      <c r="B41" s="799">
        <v>10</v>
      </c>
      <c r="C41" s="29" t="s">
        <v>479</v>
      </c>
      <c r="D41" s="843"/>
      <c r="E41" s="843"/>
      <c r="F41" s="843"/>
    </row>
    <row r="42" spans="1:6" ht="12" customHeight="1" thickBot="1">
      <c r="A42" s="873"/>
      <c r="B42" s="796">
        <v>11</v>
      </c>
      <c r="C42" s="45" t="s">
        <v>484</v>
      </c>
      <c r="D42" s="840"/>
      <c r="E42" s="840"/>
      <c r="F42" s="840"/>
    </row>
    <row r="43" spans="1:6" s="431" customFormat="1" ht="12" customHeight="1" thickBot="1">
      <c r="A43" s="694">
        <v>10</v>
      </c>
      <c r="B43" s="77"/>
      <c r="C43" s="78" t="s">
        <v>357</v>
      </c>
      <c r="D43" s="842">
        <f>SUM(D44:D47)</f>
        <v>0</v>
      </c>
      <c r="E43" s="842">
        <f>SUM(E44:E47)</f>
        <v>0</v>
      </c>
      <c r="F43" s="842">
        <f>SUM(F44:F47)</f>
        <v>0</v>
      </c>
    </row>
    <row r="44" spans="1:6" ht="12" customHeight="1">
      <c r="A44" s="873"/>
      <c r="B44" s="796">
        <v>1</v>
      </c>
      <c r="C44" s="57" t="s">
        <v>398</v>
      </c>
      <c r="D44" s="840"/>
      <c r="E44" s="840"/>
      <c r="F44" s="840"/>
    </row>
    <row r="45" spans="1:6" ht="12" customHeight="1">
      <c r="A45" s="873"/>
      <c r="B45" s="796">
        <v>2</v>
      </c>
      <c r="C45" s="57" t="s">
        <v>664</v>
      </c>
      <c r="D45" s="840"/>
      <c r="E45" s="840"/>
      <c r="F45" s="840"/>
    </row>
    <row r="46" spans="1:6" ht="12" customHeight="1">
      <c r="A46" s="873"/>
      <c r="B46" s="796">
        <v>3</v>
      </c>
      <c r="C46" s="57" t="s">
        <v>523</v>
      </c>
      <c r="D46" s="840"/>
      <c r="E46" s="840"/>
      <c r="F46" s="840"/>
    </row>
    <row r="47" spans="1:6" ht="12" customHeight="1" thickBot="1">
      <c r="A47" s="873"/>
      <c r="B47" s="845">
        <v>4</v>
      </c>
      <c r="C47" s="57" t="s">
        <v>358</v>
      </c>
      <c r="D47" s="844"/>
      <c r="E47" s="844"/>
      <c r="F47" s="844"/>
    </row>
    <row r="48" spans="1:6" ht="12" customHeight="1" thickBot="1">
      <c r="A48" s="694">
        <v>11</v>
      </c>
      <c r="B48" s="797"/>
      <c r="C48" s="78" t="s">
        <v>88</v>
      </c>
      <c r="D48" s="1003">
        <f>+D29+D43</f>
        <v>0</v>
      </c>
      <c r="E48" s="1003">
        <f>+E43+E29</f>
        <v>0</v>
      </c>
      <c r="F48" s="1003">
        <f>+F43+F29</f>
        <v>0</v>
      </c>
    </row>
    <row r="49" spans="1:6" ht="15" customHeight="1" thickBot="1">
      <c r="A49" s="694">
        <v>12</v>
      </c>
      <c r="B49" s="91"/>
      <c r="C49" s="78" t="s">
        <v>912</v>
      </c>
      <c r="D49" s="870"/>
      <c r="E49" s="870"/>
      <c r="F49" s="870"/>
    </row>
    <row r="50" spans="1:6" ht="13.5" thickBot="1">
      <c r="A50" s="869"/>
      <c r="B50" s="91"/>
      <c r="C50" s="206" t="s">
        <v>362</v>
      </c>
      <c r="D50" s="851">
        <f>D29+D43</f>
        <v>0</v>
      </c>
      <c r="E50" s="851">
        <f>E29+E43</f>
        <v>0</v>
      </c>
      <c r="F50" s="851">
        <f>F29+F43</f>
        <v>0</v>
      </c>
    </row>
    <row r="51" spans="1:6" ht="15" customHeight="1" thickBot="1">
      <c r="A51" s="858"/>
      <c r="B51" s="859"/>
      <c r="C51" s="859"/>
      <c r="D51" s="859"/>
      <c r="E51" s="859"/>
      <c r="F51" s="859"/>
    </row>
    <row r="52" spans="1:6" ht="13.5" thickBot="1">
      <c r="A52" s="860" t="s">
        <v>91</v>
      </c>
      <c r="B52" s="861"/>
      <c r="C52" s="862"/>
      <c r="D52" s="863"/>
      <c r="E52" s="863"/>
      <c r="F52" s="863"/>
    </row>
    <row r="53" spans="1:6" ht="12.75">
      <c r="A53" s="1202"/>
      <c r="B53" s="1202"/>
      <c r="C53" s="1202"/>
      <c r="D53" s="1202"/>
      <c r="E53" s="1202"/>
      <c r="F53" s="1202"/>
    </row>
    <row r="54" spans="1:4" ht="12.75">
      <c r="A54" s="858"/>
      <c r="B54" s="859"/>
      <c r="C54" s="859"/>
      <c r="D54" s="859"/>
    </row>
    <row r="55" spans="1:4" ht="12.75">
      <c r="A55" s="858"/>
      <c r="B55" s="859"/>
      <c r="C55" s="859"/>
      <c r="D55" s="859"/>
    </row>
    <row r="56" spans="1:4" ht="12.75">
      <c r="A56" s="858"/>
      <c r="B56" s="859"/>
      <c r="C56" s="859"/>
      <c r="D56" s="859"/>
    </row>
    <row r="57" spans="1:4" ht="12.75">
      <c r="A57" s="858"/>
      <c r="B57" s="859"/>
      <c r="C57" s="859"/>
      <c r="D57" s="859"/>
    </row>
  </sheetData>
  <sheetProtection sheet="1" objects="1" scenarios="1"/>
  <mergeCells count="7">
    <mergeCell ref="C1:F1"/>
    <mergeCell ref="A53:F53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C2" sqref="C2:E2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41.12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1347</v>
      </c>
      <c r="D1" s="1185"/>
      <c r="E1" s="1185"/>
      <c r="F1" s="1185"/>
    </row>
    <row r="2" spans="1:6" s="427" customFormat="1" ht="15.75">
      <c r="A2" s="66" t="s">
        <v>330</v>
      </c>
      <c r="B2" s="67"/>
      <c r="C2" s="1203" t="s">
        <v>1348</v>
      </c>
      <c r="D2" s="1204"/>
      <c r="E2" s="1205"/>
      <c r="F2" s="692" t="s">
        <v>884</v>
      </c>
    </row>
    <row r="3" spans="1:6" s="427" customFormat="1" ht="16.5" thickBot="1">
      <c r="A3" s="69" t="s">
        <v>333</v>
      </c>
      <c r="B3" s="70"/>
      <c r="C3" s="1206" t="s">
        <v>887</v>
      </c>
      <c r="D3" s="1200"/>
      <c r="E3" s="1201"/>
      <c r="F3" s="693" t="s">
        <v>888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3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>
        <v>3</v>
      </c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SUM(D16:D20)</f>
        <v>200</v>
      </c>
      <c r="E15" s="842">
        <f>SUM(E16:E20)</f>
        <v>210</v>
      </c>
      <c r="F15" s="842">
        <f>SUM(F16:F20)</f>
        <v>210</v>
      </c>
    </row>
    <row r="16" spans="1:6" ht="12" customHeight="1">
      <c r="A16" s="86"/>
      <c r="B16" s="799">
        <v>1</v>
      </c>
      <c r="C16" s="87" t="s">
        <v>518</v>
      </c>
      <c r="D16" s="37">
        <v>200</v>
      </c>
      <c r="E16" s="37">
        <v>210</v>
      </c>
      <c r="F16" s="843">
        <v>210</v>
      </c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 thickBot="1">
      <c r="A20" s="84"/>
      <c r="B20" s="798">
        <v>5</v>
      </c>
      <c r="C20" s="58" t="s">
        <v>521</v>
      </c>
      <c r="D20" s="844"/>
      <c r="E20" s="844"/>
      <c r="F20" s="844"/>
    </row>
    <row r="21" spans="1:6" ht="12" customHeight="1" thickBot="1">
      <c r="A21" s="76">
        <v>4</v>
      </c>
      <c r="B21" s="106"/>
      <c r="C21" s="78" t="s">
        <v>92</v>
      </c>
      <c r="D21" s="839">
        <f>+D9+D14+D15</f>
        <v>200</v>
      </c>
      <c r="E21" s="839">
        <f>+E9+E14+E15</f>
        <v>210</v>
      </c>
      <c r="F21" s="839">
        <f>+F9+F14+F15</f>
        <v>213</v>
      </c>
    </row>
    <row r="22" spans="1:6" ht="12" customHeight="1" thickBot="1">
      <c r="A22" s="76">
        <v>5</v>
      </c>
      <c r="B22" s="77"/>
      <c r="C22" s="78" t="s">
        <v>395</v>
      </c>
      <c r="D22" s="841"/>
      <c r="E22" s="841"/>
      <c r="F22" s="841"/>
    </row>
    <row r="23" spans="1:6" ht="12" customHeight="1" thickBot="1">
      <c r="A23" s="76">
        <v>6</v>
      </c>
      <c r="B23" s="77"/>
      <c r="C23" s="78" t="s">
        <v>396</v>
      </c>
      <c r="D23" s="841"/>
      <c r="E23" s="841"/>
      <c r="F23" s="841"/>
    </row>
    <row r="24" spans="1:6" ht="12" customHeight="1" thickBot="1">
      <c r="A24" s="76">
        <v>7</v>
      </c>
      <c r="B24" s="77"/>
      <c r="C24" s="78" t="s">
        <v>911</v>
      </c>
      <c r="D24" s="841"/>
      <c r="E24" s="841">
        <v>38</v>
      </c>
      <c r="F24" s="841">
        <v>38</v>
      </c>
    </row>
    <row r="25" spans="1:6" ht="12" customHeight="1" thickBot="1">
      <c r="A25" s="107">
        <v>8</v>
      </c>
      <c r="B25" s="848"/>
      <c r="C25" s="849" t="s">
        <v>363</v>
      </c>
      <c r="D25" s="850"/>
      <c r="E25" s="850"/>
      <c r="F25" s="850"/>
    </row>
    <row r="26" spans="1:6" s="430" customFormat="1" ht="15" customHeight="1" thickBot="1">
      <c r="A26" s="90"/>
      <c r="B26" s="91"/>
      <c r="C26" s="206" t="s">
        <v>321</v>
      </c>
      <c r="D26" s="851">
        <f>+D21+D22+D23+D24+D25</f>
        <v>200</v>
      </c>
      <c r="E26" s="851">
        <f>+E21+E22+E23+E24+E25</f>
        <v>248</v>
      </c>
      <c r="F26" s="851">
        <f>+F21+F22+F23+F24+F25</f>
        <v>251</v>
      </c>
    </row>
    <row r="27" spans="1:7" s="430" customFormat="1" ht="9.75" customHeight="1" thickBot="1">
      <c r="A27" s="108"/>
      <c r="B27" s="852"/>
      <c r="C27" s="109"/>
      <c r="D27" s="864"/>
      <c r="E27" s="864"/>
      <c r="F27" s="864"/>
      <c r="G27" s="879"/>
    </row>
    <row r="28" spans="1:13" s="432" customFormat="1" ht="15.75" customHeight="1" thickBot="1">
      <c r="A28" s="103"/>
      <c r="B28" s="104"/>
      <c r="C28" s="95" t="s">
        <v>356</v>
      </c>
      <c r="D28" s="854"/>
      <c r="E28" s="854"/>
      <c r="F28" s="854"/>
      <c r="H28" s="1207"/>
      <c r="I28" s="1207"/>
      <c r="J28" s="1207"/>
      <c r="K28" s="1207"/>
      <c r="L28" s="1207"/>
      <c r="M28" s="1207"/>
    </row>
    <row r="29" spans="1:6" s="431" customFormat="1" ht="12" customHeight="1" thickBot="1">
      <c r="A29" s="76">
        <v>9</v>
      </c>
      <c r="B29" s="77"/>
      <c r="C29" s="78" t="s">
        <v>84</v>
      </c>
      <c r="D29" s="842">
        <f>D30+SUM(D32:D39)+SUM(D41:D42)</f>
        <v>238</v>
      </c>
      <c r="E29" s="842">
        <f>E30+SUM(E32:E39)+SUM(E41:E42)</f>
        <v>248</v>
      </c>
      <c r="F29" s="842">
        <f>F30+SUM(F32:F39)+SUM(F41:F42)</f>
        <v>134</v>
      </c>
    </row>
    <row r="30" spans="1:6" ht="12" customHeight="1">
      <c r="A30" s="79"/>
      <c r="B30" s="796">
        <v>1</v>
      </c>
      <c r="C30" s="24" t="s">
        <v>323</v>
      </c>
      <c r="D30" s="840"/>
      <c r="E30" s="840"/>
      <c r="F30" s="840"/>
    </row>
    <row r="31" spans="1:6" ht="12" customHeight="1">
      <c r="A31" s="79"/>
      <c r="B31" s="796"/>
      <c r="C31" s="824" t="s">
        <v>85</v>
      </c>
      <c r="D31" s="855"/>
      <c r="E31" s="855"/>
      <c r="F31" s="855"/>
    </row>
    <row r="32" spans="1:6" ht="12" customHeight="1">
      <c r="A32" s="79"/>
      <c r="B32" s="796">
        <v>2</v>
      </c>
      <c r="C32" s="13" t="s">
        <v>324</v>
      </c>
      <c r="D32" s="840"/>
      <c r="E32" s="840"/>
      <c r="F32" s="840"/>
    </row>
    <row r="33" spans="1:6" ht="12" customHeight="1">
      <c r="A33" s="84"/>
      <c r="B33" s="798">
        <v>3</v>
      </c>
      <c r="C33" s="13" t="s">
        <v>325</v>
      </c>
      <c r="D33" s="21">
        <v>238</v>
      </c>
      <c r="E33" s="21">
        <v>175</v>
      </c>
      <c r="F33" s="844">
        <v>61</v>
      </c>
    </row>
    <row r="34" spans="1:6" ht="12" customHeight="1">
      <c r="A34" s="84"/>
      <c r="B34" s="798">
        <v>4</v>
      </c>
      <c r="C34" s="28" t="s">
        <v>405</v>
      </c>
      <c r="D34" s="21"/>
      <c r="E34" s="21">
        <v>33</v>
      </c>
      <c r="F34" s="844">
        <v>33</v>
      </c>
    </row>
    <row r="35" spans="1:6" ht="12" customHeight="1">
      <c r="A35" s="84"/>
      <c r="B35" s="798">
        <v>5</v>
      </c>
      <c r="C35" s="44" t="s">
        <v>522</v>
      </c>
      <c r="D35" s="21"/>
      <c r="E35" s="21">
        <v>40</v>
      </c>
      <c r="F35" s="844"/>
    </row>
    <row r="36" spans="1:6" ht="12" customHeight="1">
      <c r="A36" s="84"/>
      <c r="B36" s="798">
        <v>6</v>
      </c>
      <c r="C36" s="13" t="s">
        <v>463</v>
      </c>
      <c r="D36" s="844"/>
      <c r="E36" s="844"/>
      <c r="F36" s="844">
        <v>40</v>
      </c>
    </row>
    <row r="37" spans="1:6" ht="12" customHeight="1">
      <c r="A37" s="84"/>
      <c r="B37" s="798">
        <v>7</v>
      </c>
      <c r="C37" s="56" t="s">
        <v>488</v>
      </c>
      <c r="D37" s="844"/>
      <c r="E37" s="844"/>
      <c r="F37" s="844"/>
    </row>
    <row r="38" spans="1:6" s="431" customFormat="1" ht="12" customHeight="1">
      <c r="A38" s="79"/>
      <c r="B38" s="796">
        <v>8</v>
      </c>
      <c r="C38" s="13" t="s">
        <v>400</v>
      </c>
      <c r="D38" s="840"/>
      <c r="E38" s="840"/>
      <c r="F38" s="840"/>
    </row>
    <row r="39" spans="1:6" s="431" customFormat="1" ht="12" customHeight="1">
      <c r="A39" s="86"/>
      <c r="B39" s="799">
        <v>9</v>
      </c>
      <c r="C39" s="13" t="s">
        <v>326</v>
      </c>
      <c r="D39" s="843"/>
      <c r="E39" s="843"/>
      <c r="F39" s="843"/>
    </row>
    <row r="40" spans="1:6" s="431" customFormat="1" ht="22.5">
      <c r="A40" s="86"/>
      <c r="B40" s="799"/>
      <c r="C40" s="856" t="s">
        <v>880</v>
      </c>
      <c r="D40" s="857"/>
      <c r="E40" s="857"/>
      <c r="F40" s="857"/>
    </row>
    <row r="41" spans="1:6" ht="12" customHeight="1">
      <c r="A41" s="86"/>
      <c r="B41" s="799">
        <v>10</v>
      </c>
      <c r="C41" s="29" t="s">
        <v>479</v>
      </c>
      <c r="D41" s="843"/>
      <c r="E41" s="843"/>
      <c r="F41" s="843"/>
    </row>
    <row r="42" spans="1:6" ht="12" customHeight="1" thickBot="1">
      <c r="A42" s="79"/>
      <c r="B42" s="796">
        <v>11</v>
      </c>
      <c r="C42" s="45" t="s">
        <v>484</v>
      </c>
      <c r="D42" s="840"/>
      <c r="E42" s="840"/>
      <c r="F42" s="840"/>
    </row>
    <row r="43" spans="1:6" s="431" customFormat="1" ht="12" customHeight="1" thickBot="1">
      <c r="A43" s="76">
        <v>10</v>
      </c>
      <c r="B43" s="77"/>
      <c r="C43" s="78" t="s">
        <v>357</v>
      </c>
      <c r="D43" s="842">
        <f>SUM(D44:D47)</f>
        <v>0</v>
      </c>
      <c r="E43" s="842">
        <f>SUM(E44:E47)</f>
        <v>0</v>
      </c>
      <c r="F43" s="842">
        <f>SUM(F44:F47)</f>
        <v>0</v>
      </c>
    </row>
    <row r="44" spans="1:6" ht="12" customHeight="1">
      <c r="A44" s="79"/>
      <c r="B44" s="796">
        <v>1</v>
      </c>
      <c r="C44" s="57" t="s">
        <v>398</v>
      </c>
      <c r="D44" s="840"/>
      <c r="E44" s="840"/>
      <c r="F44" s="840"/>
    </row>
    <row r="45" spans="1:6" ht="12" customHeight="1">
      <c r="A45" s="79"/>
      <c r="B45" s="796">
        <v>2</v>
      </c>
      <c r="C45" s="57" t="s">
        <v>664</v>
      </c>
      <c r="D45" s="840"/>
      <c r="E45" s="840"/>
      <c r="F45" s="840"/>
    </row>
    <row r="46" spans="1:6" ht="12" customHeight="1">
      <c r="A46" s="79"/>
      <c r="B46" s="796">
        <v>3</v>
      </c>
      <c r="C46" s="57" t="s">
        <v>523</v>
      </c>
      <c r="D46" s="840"/>
      <c r="E46" s="840"/>
      <c r="F46" s="840"/>
    </row>
    <row r="47" spans="1:6" ht="12" customHeight="1" thickBot="1">
      <c r="A47" s="79"/>
      <c r="B47" s="796">
        <v>4</v>
      </c>
      <c r="C47" s="57" t="s">
        <v>358</v>
      </c>
      <c r="D47" s="840"/>
      <c r="E47" s="840"/>
      <c r="F47" s="840"/>
    </row>
    <row r="48" spans="1:6" ht="12" customHeight="1" thickBot="1">
      <c r="A48" s="76">
        <v>11</v>
      </c>
      <c r="B48" s="106"/>
      <c r="C48" s="78" t="s">
        <v>93</v>
      </c>
      <c r="D48" s="839">
        <f>+D43+D29</f>
        <v>238</v>
      </c>
      <c r="E48" s="839">
        <f>+E43+E29</f>
        <v>248</v>
      </c>
      <c r="F48" s="839">
        <f>+F43+F29</f>
        <v>134</v>
      </c>
    </row>
    <row r="49" spans="1:6" ht="15" customHeight="1" thickBot="1">
      <c r="A49" s="76">
        <v>12</v>
      </c>
      <c r="B49" s="797"/>
      <c r="C49" s="78" t="s">
        <v>912</v>
      </c>
      <c r="D49" s="878"/>
      <c r="E49" s="878"/>
      <c r="F49" s="878"/>
    </row>
    <row r="50" spans="1:6" ht="13.5" thickBot="1">
      <c r="A50" s="90"/>
      <c r="B50" s="91"/>
      <c r="C50" s="206" t="s">
        <v>362</v>
      </c>
      <c r="D50" s="851">
        <f>+D49+D48</f>
        <v>238</v>
      </c>
      <c r="E50" s="851">
        <f>+E49+E48</f>
        <v>248</v>
      </c>
      <c r="F50" s="851">
        <f>+F49+F48</f>
        <v>134</v>
      </c>
    </row>
    <row r="51" spans="1:6" ht="15" customHeight="1" thickBot="1">
      <c r="A51" s="858"/>
      <c r="B51" s="859"/>
      <c r="C51" s="859"/>
      <c r="D51" s="859"/>
      <c r="E51" s="859"/>
      <c r="F51" s="859"/>
    </row>
    <row r="52" spans="1:6" ht="13.5" thickBot="1">
      <c r="A52" s="860" t="s">
        <v>91</v>
      </c>
      <c r="B52" s="861"/>
      <c r="C52" s="862"/>
      <c r="D52" s="863"/>
      <c r="E52" s="863"/>
      <c r="F52" s="863"/>
    </row>
    <row r="53" spans="1:6" ht="12.75" customHeight="1">
      <c r="A53" s="1195"/>
      <c r="B53" s="1195"/>
      <c r="C53" s="1195"/>
      <c r="D53" s="1195"/>
      <c r="E53" s="1195"/>
      <c r="F53" s="1195"/>
    </row>
    <row r="54" spans="1:4" ht="12.75">
      <c r="A54" s="858"/>
      <c r="B54" s="859"/>
      <c r="C54" s="859"/>
      <c r="D54" s="859"/>
    </row>
    <row r="55" spans="1:4" ht="12.75">
      <c r="A55" s="858"/>
      <c r="B55" s="859"/>
      <c r="C55" s="859"/>
      <c r="D55" s="859"/>
    </row>
    <row r="56" spans="1:4" ht="12.75">
      <c r="A56" s="858"/>
      <c r="B56" s="859"/>
      <c r="C56" s="859"/>
      <c r="D56" s="859"/>
    </row>
    <row r="57" spans="1:4" ht="12.75">
      <c r="A57" s="858"/>
      <c r="B57" s="859"/>
      <c r="C57" s="859"/>
      <c r="D57" s="859"/>
    </row>
  </sheetData>
  <sheetProtection/>
  <mergeCells count="8">
    <mergeCell ref="C1:F1"/>
    <mergeCell ref="A53:F53"/>
    <mergeCell ref="H28:M28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K39" sqref="K39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1185" t="s">
        <v>665</v>
      </c>
      <c r="D1" s="1185"/>
      <c r="E1" s="1185"/>
      <c r="F1" s="1185"/>
    </row>
    <row r="2" spans="1:6" s="427" customFormat="1" ht="15.75">
      <c r="A2" s="66" t="s">
        <v>330</v>
      </c>
      <c r="B2" s="67"/>
      <c r="C2" s="1203" t="s">
        <v>891</v>
      </c>
      <c r="D2" s="1204"/>
      <c r="E2" s="1205"/>
      <c r="F2" s="692" t="s">
        <v>885</v>
      </c>
    </row>
    <row r="3" spans="1:6" s="427" customFormat="1" ht="16.5" thickBot="1">
      <c r="A3" s="69" t="s">
        <v>333</v>
      </c>
      <c r="B3" s="70"/>
      <c r="C3" s="1206" t="s">
        <v>887</v>
      </c>
      <c r="D3" s="1200"/>
      <c r="E3" s="1201"/>
      <c r="F3" s="693" t="s">
        <v>888</v>
      </c>
    </row>
    <row r="4" spans="1:6" s="428" customFormat="1" ht="21" customHeight="1" thickBot="1">
      <c r="A4" s="72"/>
      <c r="B4" s="72"/>
      <c r="C4" s="72"/>
      <c r="D4" s="72"/>
      <c r="E4" s="72"/>
      <c r="F4" s="7" t="s">
        <v>336</v>
      </c>
    </row>
    <row r="5" spans="1:6" ht="36">
      <c r="A5" s="62" t="s">
        <v>337</v>
      </c>
      <c r="B5" s="63" t="s">
        <v>338</v>
      </c>
      <c r="C5" s="1157" t="s">
        <v>339</v>
      </c>
      <c r="D5" s="113" t="s">
        <v>617</v>
      </c>
      <c r="E5" s="113" t="s">
        <v>618</v>
      </c>
      <c r="F5" s="1138" t="s">
        <v>533</v>
      </c>
    </row>
    <row r="6" spans="1:6" ht="13.5" thickBot="1">
      <c r="A6" s="64" t="s">
        <v>340</v>
      </c>
      <c r="B6" s="65"/>
      <c r="C6" s="1158"/>
      <c r="D6" s="1193" t="s">
        <v>619</v>
      </c>
      <c r="E6" s="1194"/>
      <c r="F6" s="1139"/>
    </row>
    <row r="7" spans="1:6" s="298" customFormat="1" ht="12" customHeight="1" thickBot="1">
      <c r="A7" s="173">
        <v>1</v>
      </c>
      <c r="B7" s="106">
        <v>2</v>
      </c>
      <c r="C7" s="106">
        <v>3</v>
      </c>
      <c r="D7" s="174">
        <v>4</v>
      </c>
      <c r="E7" s="174">
        <v>5</v>
      </c>
      <c r="F7" s="175">
        <v>6</v>
      </c>
    </row>
    <row r="8" spans="1:6" s="432" customFormat="1" ht="15.75" customHeight="1" thickBot="1">
      <c r="A8" s="103"/>
      <c r="B8" s="104"/>
      <c r="C8" s="207" t="s">
        <v>341</v>
      </c>
      <c r="D8" s="95"/>
      <c r="E8" s="95"/>
      <c r="F8" s="105"/>
    </row>
    <row r="9" spans="1:6" s="431" customFormat="1" ht="12" customHeight="1" thickBot="1">
      <c r="A9" s="76">
        <v>1</v>
      </c>
      <c r="B9" s="77"/>
      <c r="C9" s="78" t="s">
        <v>342</v>
      </c>
      <c r="D9" s="839">
        <f>SUM(D10:D13)</f>
        <v>0</v>
      </c>
      <c r="E9" s="839">
        <f>SUM(E10:E13)</f>
        <v>0</v>
      </c>
      <c r="F9" s="839">
        <f>SUM(F10:F13)</f>
        <v>0</v>
      </c>
    </row>
    <row r="10" spans="1:6" ht="12" customHeight="1">
      <c r="A10" s="79"/>
      <c r="B10" s="796">
        <v>1</v>
      </c>
      <c r="C10" s="57" t="s">
        <v>922</v>
      </c>
      <c r="D10" s="840"/>
      <c r="E10" s="840"/>
      <c r="F10" s="840"/>
    </row>
    <row r="11" spans="1:6" ht="12" customHeight="1">
      <c r="A11" s="79"/>
      <c r="B11" s="796">
        <v>2</v>
      </c>
      <c r="C11" s="57" t="s">
        <v>471</v>
      </c>
      <c r="D11" s="840"/>
      <c r="E11" s="840"/>
      <c r="F11" s="840"/>
    </row>
    <row r="12" spans="1:6" ht="22.5">
      <c r="A12" s="79"/>
      <c r="B12" s="796">
        <v>3</v>
      </c>
      <c r="C12" s="57" t="s">
        <v>472</v>
      </c>
      <c r="D12" s="840"/>
      <c r="E12" s="840"/>
      <c r="F12" s="840"/>
    </row>
    <row r="13" spans="1:6" ht="12" customHeight="1" thickBot="1">
      <c r="A13" s="79"/>
      <c r="B13" s="796">
        <v>4</v>
      </c>
      <c r="C13" s="57" t="s">
        <v>473</v>
      </c>
      <c r="D13" s="840"/>
      <c r="E13" s="840"/>
      <c r="F13" s="840"/>
    </row>
    <row r="14" spans="1:6" ht="12" customHeight="1" thickBot="1">
      <c r="A14" s="76">
        <v>2</v>
      </c>
      <c r="B14" s="91"/>
      <c r="C14" s="78" t="s">
        <v>346</v>
      </c>
      <c r="D14" s="841"/>
      <c r="E14" s="841"/>
      <c r="F14" s="841"/>
    </row>
    <row r="15" spans="1:6" s="431" customFormat="1" ht="12" customHeight="1" thickBot="1">
      <c r="A15" s="76">
        <v>3</v>
      </c>
      <c r="B15" s="77"/>
      <c r="C15" s="78" t="s">
        <v>517</v>
      </c>
      <c r="D15" s="842">
        <f>SUM(D16:D20)</f>
        <v>0</v>
      </c>
      <c r="E15" s="842">
        <f>SUM(E16:E20)</f>
        <v>0</v>
      </c>
      <c r="F15" s="842">
        <f>SUM(F16:F20)</f>
        <v>0</v>
      </c>
    </row>
    <row r="16" spans="1:6" ht="12" customHeight="1">
      <c r="A16" s="86"/>
      <c r="B16" s="799">
        <v>1</v>
      </c>
      <c r="C16" s="87" t="s">
        <v>518</v>
      </c>
      <c r="D16" s="843"/>
      <c r="E16" s="843"/>
      <c r="F16" s="843"/>
    </row>
    <row r="17" spans="1:6" ht="12" customHeight="1">
      <c r="A17" s="79"/>
      <c r="B17" s="796">
        <v>2</v>
      </c>
      <c r="C17" s="87" t="s">
        <v>519</v>
      </c>
      <c r="D17" s="840"/>
      <c r="E17" s="840"/>
      <c r="F17" s="840"/>
    </row>
    <row r="18" spans="1:6" ht="12" customHeight="1">
      <c r="A18" s="79"/>
      <c r="B18" s="796">
        <v>3</v>
      </c>
      <c r="C18" s="57" t="s">
        <v>1075</v>
      </c>
      <c r="D18" s="840"/>
      <c r="E18" s="840"/>
      <c r="F18" s="840"/>
    </row>
    <row r="19" spans="1:6" ht="12" customHeight="1">
      <c r="A19" s="79"/>
      <c r="B19" s="796">
        <v>4</v>
      </c>
      <c r="C19" s="89" t="s">
        <v>520</v>
      </c>
      <c r="D19" s="840"/>
      <c r="E19" s="840"/>
      <c r="F19" s="840"/>
    </row>
    <row r="20" spans="1:6" ht="12" customHeight="1" thickBot="1">
      <c r="A20" s="84"/>
      <c r="B20" s="798">
        <v>5</v>
      </c>
      <c r="C20" s="58" t="s">
        <v>521</v>
      </c>
      <c r="D20" s="844"/>
      <c r="E20" s="844"/>
      <c r="F20" s="844"/>
    </row>
    <row r="21" spans="1:6" ht="12" customHeight="1" thickBot="1">
      <c r="A21" s="76">
        <v>4</v>
      </c>
      <c r="B21" s="106"/>
      <c r="C21" s="78" t="s">
        <v>92</v>
      </c>
      <c r="D21" s="839">
        <f>+D9+D14+D15</f>
        <v>0</v>
      </c>
      <c r="E21" s="839">
        <f>+E9+E14+E15</f>
        <v>0</v>
      </c>
      <c r="F21" s="839">
        <f>+F9+F14+F15</f>
        <v>0</v>
      </c>
    </row>
    <row r="22" spans="1:6" ht="12" customHeight="1" thickBot="1">
      <c r="A22" s="76">
        <v>5</v>
      </c>
      <c r="B22" s="77"/>
      <c r="C22" s="78" t="s">
        <v>395</v>
      </c>
      <c r="D22" s="841"/>
      <c r="E22" s="841"/>
      <c r="F22" s="841"/>
    </row>
    <row r="23" spans="1:6" ht="12" customHeight="1" thickBot="1">
      <c r="A23" s="76">
        <v>6</v>
      </c>
      <c r="B23" s="77"/>
      <c r="C23" s="78" t="s">
        <v>396</v>
      </c>
      <c r="D23" s="841"/>
      <c r="E23" s="841"/>
      <c r="F23" s="841"/>
    </row>
    <row r="24" spans="1:6" ht="12" customHeight="1" thickBot="1">
      <c r="A24" s="76">
        <v>7</v>
      </c>
      <c r="B24" s="77"/>
      <c r="C24" s="78" t="s">
        <v>911</v>
      </c>
      <c r="D24" s="841"/>
      <c r="E24" s="841"/>
      <c r="F24" s="841"/>
    </row>
    <row r="25" spans="1:6" ht="12" customHeight="1" thickBot="1">
      <c r="A25" s="107">
        <v>8</v>
      </c>
      <c r="B25" s="848"/>
      <c r="C25" s="849" t="s">
        <v>363</v>
      </c>
      <c r="D25" s="850"/>
      <c r="E25" s="850"/>
      <c r="F25" s="850"/>
    </row>
    <row r="26" spans="1:6" s="430" customFormat="1" ht="15" customHeight="1" thickBot="1">
      <c r="A26" s="90"/>
      <c r="B26" s="91"/>
      <c r="C26" s="206" t="s">
        <v>321</v>
      </c>
      <c r="D26" s="851">
        <f>+D21+D22+D23+D24+D25</f>
        <v>0</v>
      </c>
      <c r="E26" s="851">
        <f>+E21+E22+E23+E24+E25</f>
        <v>0</v>
      </c>
      <c r="F26" s="851">
        <f>+F21+F22+F23+F24+F25</f>
        <v>0</v>
      </c>
    </row>
    <row r="27" spans="1:6" s="430" customFormat="1" ht="9.75" customHeight="1" thickBot="1">
      <c r="A27" s="108"/>
      <c r="B27" s="852"/>
      <c r="C27" s="109"/>
      <c r="D27" s="864"/>
      <c r="E27" s="864"/>
      <c r="F27" s="864"/>
    </row>
    <row r="28" spans="1:13" s="432" customFormat="1" ht="15.75" customHeight="1" thickBot="1">
      <c r="A28" s="103"/>
      <c r="B28" s="104"/>
      <c r="C28" s="95" t="s">
        <v>356</v>
      </c>
      <c r="D28" s="854"/>
      <c r="E28" s="854"/>
      <c r="F28" s="854"/>
      <c r="H28" s="1207"/>
      <c r="I28" s="1207"/>
      <c r="J28" s="1207"/>
      <c r="K28" s="1207"/>
      <c r="L28" s="1207"/>
      <c r="M28" s="1207"/>
    </row>
    <row r="29" spans="1:6" s="431" customFormat="1" ht="12" customHeight="1" thickBot="1">
      <c r="A29" s="76">
        <v>9</v>
      </c>
      <c r="B29" s="77"/>
      <c r="C29" s="78" t="s">
        <v>84</v>
      </c>
      <c r="D29" s="842">
        <f>D30+SUM(D32:D39)+SUM(D41:D42)</f>
        <v>0</v>
      </c>
      <c r="E29" s="842">
        <f>E30+SUM(E32:E39)+SUM(E41:E42)</f>
        <v>0</v>
      </c>
      <c r="F29" s="842">
        <f>F30+SUM(F32:F39)+SUM(F41:F42)</f>
        <v>0</v>
      </c>
    </row>
    <row r="30" spans="1:6" ht="12" customHeight="1">
      <c r="A30" s="79"/>
      <c r="B30" s="796">
        <v>1</v>
      </c>
      <c r="C30" s="24" t="s">
        <v>323</v>
      </c>
      <c r="D30" s="840"/>
      <c r="E30" s="840"/>
      <c r="F30" s="840"/>
    </row>
    <row r="31" spans="1:6" ht="12" customHeight="1">
      <c r="A31" s="79"/>
      <c r="B31" s="796"/>
      <c r="C31" s="824" t="s">
        <v>85</v>
      </c>
      <c r="D31" s="855"/>
      <c r="E31" s="855"/>
      <c r="F31" s="855"/>
    </row>
    <row r="32" spans="1:6" ht="12" customHeight="1">
      <c r="A32" s="79"/>
      <c r="B32" s="796">
        <v>2</v>
      </c>
      <c r="C32" s="13" t="s">
        <v>324</v>
      </c>
      <c r="D32" s="840"/>
      <c r="E32" s="840"/>
      <c r="F32" s="840"/>
    </row>
    <row r="33" spans="1:6" ht="12" customHeight="1">
      <c r="A33" s="84"/>
      <c r="B33" s="798">
        <v>3</v>
      </c>
      <c r="C33" s="13" t="s">
        <v>325</v>
      </c>
      <c r="D33" s="844"/>
      <c r="E33" s="844"/>
      <c r="F33" s="844"/>
    </row>
    <row r="34" spans="1:6" ht="12" customHeight="1">
      <c r="A34" s="84"/>
      <c r="B34" s="798">
        <v>4</v>
      </c>
      <c r="C34" s="28" t="s">
        <v>405</v>
      </c>
      <c r="D34" s="844"/>
      <c r="E34" s="844"/>
      <c r="F34" s="844"/>
    </row>
    <row r="35" spans="1:6" ht="12" customHeight="1">
      <c r="A35" s="84"/>
      <c r="B35" s="798">
        <v>5</v>
      </c>
      <c r="C35" s="44" t="s">
        <v>522</v>
      </c>
      <c r="D35" s="844"/>
      <c r="E35" s="844"/>
      <c r="F35" s="844"/>
    </row>
    <row r="36" spans="1:6" ht="12" customHeight="1">
      <c r="A36" s="84"/>
      <c r="B36" s="798">
        <v>6</v>
      </c>
      <c r="C36" s="13" t="s">
        <v>463</v>
      </c>
      <c r="D36" s="844"/>
      <c r="E36" s="844"/>
      <c r="F36" s="844"/>
    </row>
    <row r="37" spans="1:6" ht="12" customHeight="1">
      <c r="A37" s="84"/>
      <c r="B37" s="798">
        <v>7</v>
      </c>
      <c r="C37" s="56" t="s">
        <v>488</v>
      </c>
      <c r="D37" s="844"/>
      <c r="E37" s="844"/>
      <c r="F37" s="844"/>
    </row>
    <row r="38" spans="1:6" s="431" customFormat="1" ht="12" customHeight="1">
      <c r="A38" s="79"/>
      <c r="B38" s="796">
        <v>8</v>
      </c>
      <c r="C38" s="13" t="s">
        <v>400</v>
      </c>
      <c r="D38" s="840"/>
      <c r="E38" s="840"/>
      <c r="F38" s="840"/>
    </row>
    <row r="39" spans="1:6" s="431" customFormat="1" ht="12" customHeight="1">
      <c r="A39" s="86"/>
      <c r="B39" s="799">
        <v>9</v>
      </c>
      <c r="C39" s="13" t="s">
        <v>326</v>
      </c>
      <c r="D39" s="843"/>
      <c r="E39" s="843"/>
      <c r="F39" s="843"/>
    </row>
    <row r="40" spans="1:6" s="431" customFormat="1" ht="22.5">
      <c r="A40" s="86"/>
      <c r="B40" s="799"/>
      <c r="C40" s="856" t="s">
        <v>880</v>
      </c>
      <c r="D40" s="857"/>
      <c r="E40" s="857"/>
      <c r="F40" s="857"/>
    </row>
    <row r="41" spans="1:6" ht="12" customHeight="1">
      <c r="A41" s="86"/>
      <c r="B41" s="799">
        <v>10</v>
      </c>
      <c r="C41" s="29" t="s">
        <v>479</v>
      </c>
      <c r="D41" s="843"/>
      <c r="E41" s="843"/>
      <c r="F41" s="843"/>
    </row>
    <row r="42" spans="1:6" ht="12" customHeight="1" thickBot="1">
      <c r="A42" s="79"/>
      <c r="B42" s="796">
        <v>11</v>
      </c>
      <c r="C42" s="45" t="s">
        <v>484</v>
      </c>
      <c r="D42" s="840"/>
      <c r="E42" s="840"/>
      <c r="F42" s="840"/>
    </row>
    <row r="43" spans="1:6" s="431" customFormat="1" ht="12" customHeight="1" thickBot="1">
      <c r="A43" s="76">
        <v>10</v>
      </c>
      <c r="B43" s="77"/>
      <c r="C43" s="78" t="s">
        <v>357</v>
      </c>
      <c r="D43" s="842">
        <f>SUM(D44:D47)</f>
        <v>0</v>
      </c>
      <c r="E43" s="842">
        <f>SUM(E44:E47)</f>
        <v>0</v>
      </c>
      <c r="F43" s="842">
        <f>SUM(F44:F47)</f>
        <v>0</v>
      </c>
    </row>
    <row r="44" spans="1:6" ht="12" customHeight="1">
      <c r="A44" s="79"/>
      <c r="B44" s="796">
        <v>1</v>
      </c>
      <c r="C44" s="57" t="s">
        <v>398</v>
      </c>
      <c r="D44" s="840"/>
      <c r="E44" s="840"/>
      <c r="F44" s="840"/>
    </row>
    <row r="45" spans="1:6" ht="12" customHeight="1">
      <c r="A45" s="79"/>
      <c r="B45" s="796">
        <v>2</v>
      </c>
      <c r="C45" s="57" t="s">
        <v>664</v>
      </c>
      <c r="D45" s="840"/>
      <c r="E45" s="840"/>
      <c r="F45" s="840"/>
    </row>
    <row r="46" spans="1:6" ht="12" customHeight="1">
      <c r="A46" s="79"/>
      <c r="B46" s="796">
        <v>3</v>
      </c>
      <c r="C46" s="57" t="s">
        <v>523</v>
      </c>
      <c r="D46" s="840"/>
      <c r="E46" s="840"/>
      <c r="F46" s="840"/>
    </row>
    <row r="47" spans="1:6" ht="12" customHeight="1" thickBot="1">
      <c r="A47" s="79"/>
      <c r="B47" s="796">
        <v>4</v>
      </c>
      <c r="C47" s="57" t="s">
        <v>358</v>
      </c>
      <c r="D47" s="840"/>
      <c r="E47" s="840"/>
      <c r="F47" s="840"/>
    </row>
    <row r="48" spans="1:6" ht="12" customHeight="1" thickBot="1">
      <c r="A48" s="76">
        <v>11</v>
      </c>
      <c r="B48" s="106"/>
      <c r="C48" s="78" t="s">
        <v>93</v>
      </c>
      <c r="D48" s="839">
        <f>+D43+D29</f>
        <v>0</v>
      </c>
      <c r="E48" s="839">
        <f>+E43+E29</f>
        <v>0</v>
      </c>
      <c r="F48" s="839">
        <f>+F43+F29</f>
        <v>0</v>
      </c>
    </row>
    <row r="49" spans="1:6" ht="15" customHeight="1" thickBot="1">
      <c r="A49" s="76">
        <v>12</v>
      </c>
      <c r="B49" s="797"/>
      <c r="C49" s="78" t="s">
        <v>912</v>
      </c>
      <c r="D49" s="878"/>
      <c r="E49" s="878"/>
      <c r="F49" s="878"/>
    </row>
    <row r="50" spans="1:6" ht="13.5" thickBot="1">
      <c r="A50" s="90"/>
      <c r="B50" s="91"/>
      <c r="C50" s="206" t="s">
        <v>362</v>
      </c>
      <c r="D50" s="851">
        <f>+D49+D48</f>
        <v>0</v>
      </c>
      <c r="E50" s="851">
        <f>+E49+E48</f>
        <v>0</v>
      </c>
      <c r="F50" s="851">
        <f>+F49+F48</f>
        <v>0</v>
      </c>
    </row>
    <row r="51" spans="1:6" ht="15" customHeight="1" thickBot="1">
      <c r="A51" s="858"/>
      <c r="B51" s="859"/>
      <c r="C51" s="859"/>
      <c r="D51" s="859"/>
      <c r="E51" s="859"/>
      <c r="F51" s="859"/>
    </row>
    <row r="52" spans="1:6" ht="13.5" thickBot="1">
      <c r="A52" s="860" t="s">
        <v>91</v>
      </c>
      <c r="B52" s="861"/>
      <c r="C52" s="862"/>
      <c r="D52" s="863"/>
      <c r="E52" s="863"/>
      <c r="F52" s="863"/>
    </row>
    <row r="53" spans="1:6" ht="12.75">
      <c r="A53" s="1195"/>
      <c r="B53" s="1195"/>
      <c r="C53" s="1195"/>
      <c r="D53" s="1195"/>
      <c r="E53" s="1195"/>
      <c r="F53" s="1195"/>
    </row>
    <row r="54" spans="1:4" ht="12.75">
      <c r="A54" s="858"/>
      <c r="B54" s="859"/>
      <c r="C54" s="859"/>
      <c r="D54" s="859"/>
    </row>
    <row r="55" spans="1:4" ht="12.75">
      <c r="A55" s="858"/>
      <c r="B55" s="859"/>
      <c r="C55" s="859"/>
      <c r="D55" s="859"/>
    </row>
    <row r="56" spans="1:4" ht="12.75">
      <c r="A56" s="858"/>
      <c r="B56" s="859"/>
      <c r="C56" s="859"/>
      <c r="D56" s="859"/>
    </row>
  </sheetData>
  <sheetProtection sheet="1" objects="1" scenarios="1"/>
  <mergeCells count="8">
    <mergeCell ref="C1:F1"/>
    <mergeCell ref="A53:F53"/>
    <mergeCell ref="H28:M28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E24" sqref="E24"/>
    </sheetView>
  </sheetViews>
  <sheetFormatPr defaultColWidth="9.00390625" defaultRowHeight="12.75"/>
  <cols>
    <col min="1" max="1" width="8.375" style="472" customWidth="1"/>
    <col min="2" max="2" width="51.125" style="127" customWidth="1"/>
    <col min="3" max="3" width="16.00390625" style="438" customWidth="1"/>
    <col min="4" max="4" width="14.00390625" style="438" customWidth="1"/>
    <col min="5" max="6" width="16.00390625" style="438" customWidth="1"/>
    <col min="7" max="7" width="14.625" style="438" customWidth="1"/>
    <col min="8" max="8" width="16.00390625" style="438" customWidth="1"/>
    <col min="9" max="16384" width="9.375" style="438" customWidth="1"/>
  </cols>
  <sheetData>
    <row r="1" spans="1:8" s="116" customFormat="1" ht="11.25" customHeight="1">
      <c r="A1" s="1212"/>
      <c r="B1" s="1212"/>
      <c r="C1" s="1212"/>
      <c r="D1" s="1212"/>
      <c r="E1" s="1212"/>
      <c r="F1" s="1212"/>
      <c r="G1" s="1212"/>
      <c r="H1" s="1212"/>
    </row>
    <row r="2" spans="1:8" s="116" customFormat="1" ht="39" customHeight="1">
      <c r="A2" s="1213" t="s">
        <v>751</v>
      </c>
      <c r="B2" s="1214"/>
      <c r="C2" s="1214"/>
      <c r="D2" s="1214"/>
      <c r="E2" s="1214"/>
      <c r="F2" s="1214"/>
      <c r="G2" s="1214"/>
      <c r="H2" s="1214"/>
    </row>
    <row r="3" spans="1:8" s="116" customFormat="1" ht="24.75" customHeight="1" thickBot="1">
      <c r="A3" s="433" t="s">
        <v>666</v>
      </c>
      <c r="B3" s="119"/>
      <c r="C3" s="433"/>
      <c r="D3" s="433"/>
      <c r="E3" s="119"/>
      <c r="F3" s="119"/>
      <c r="G3" s="119"/>
      <c r="H3" s="434" t="s">
        <v>336</v>
      </c>
    </row>
    <row r="4" spans="1:8" ht="52.5" customHeight="1" thickBot="1" thickTop="1">
      <c r="A4" s="1208" t="s">
        <v>859</v>
      </c>
      <c r="B4" s="1209"/>
      <c r="C4" s="435" t="s">
        <v>860</v>
      </c>
      <c r="D4" s="435" t="s">
        <v>861</v>
      </c>
      <c r="E4" s="436" t="s">
        <v>862</v>
      </c>
      <c r="F4" s="435" t="s">
        <v>863</v>
      </c>
      <c r="G4" s="435" t="s">
        <v>861</v>
      </c>
      <c r="H4" s="437" t="s">
        <v>864</v>
      </c>
    </row>
    <row r="5" spans="1:8" s="120" customFormat="1" ht="15.75" customHeight="1" thickBot="1">
      <c r="A5" s="128" t="s">
        <v>292</v>
      </c>
      <c r="B5" s="129" t="s">
        <v>865</v>
      </c>
      <c r="C5" s="439">
        <f aca="true" t="shared" si="0" ref="C5:H5">SUM(C6:C9)</f>
        <v>174563</v>
      </c>
      <c r="D5" s="440">
        <f t="shared" si="0"/>
        <v>0</v>
      </c>
      <c r="E5" s="440">
        <f t="shared" si="0"/>
        <v>174563</v>
      </c>
      <c r="F5" s="441">
        <f t="shared" si="0"/>
        <v>179642</v>
      </c>
      <c r="G5" s="440">
        <f t="shared" si="0"/>
        <v>0</v>
      </c>
      <c r="H5" s="442">
        <f t="shared" si="0"/>
        <v>179642</v>
      </c>
    </row>
    <row r="6" spans="1:8" ht="12.75">
      <c r="A6" s="130" t="s">
        <v>293</v>
      </c>
      <c r="B6" s="131" t="s">
        <v>459</v>
      </c>
      <c r="C6" s="443"/>
      <c r="D6" s="444"/>
      <c r="E6" s="445">
        <f>D6+C6</f>
        <v>0</v>
      </c>
      <c r="F6" s="446"/>
      <c r="G6" s="446"/>
      <c r="H6" s="447">
        <f>G6+F6</f>
        <v>0</v>
      </c>
    </row>
    <row r="7" spans="1:8" ht="12.75">
      <c r="A7" s="132" t="s">
        <v>294</v>
      </c>
      <c r="B7" s="133" t="s">
        <v>460</v>
      </c>
      <c r="C7" s="448">
        <v>77127</v>
      </c>
      <c r="D7" s="449"/>
      <c r="E7" s="450">
        <f>D7+C7</f>
        <v>77127</v>
      </c>
      <c r="F7" s="451">
        <v>87716</v>
      </c>
      <c r="G7" s="451"/>
      <c r="H7" s="452">
        <f>G7+F7</f>
        <v>87716</v>
      </c>
    </row>
    <row r="8" spans="1:8" ht="12.75">
      <c r="A8" s="132" t="s">
        <v>295</v>
      </c>
      <c r="B8" s="133" t="s">
        <v>1210</v>
      </c>
      <c r="C8" s="453">
        <v>480</v>
      </c>
      <c r="D8" s="454"/>
      <c r="E8" s="450">
        <f>D8+C8</f>
        <v>480</v>
      </c>
      <c r="F8" s="455">
        <v>480</v>
      </c>
      <c r="G8" s="455"/>
      <c r="H8" s="452">
        <f>G8+F8</f>
        <v>480</v>
      </c>
    </row>
    <row r="9" spans="1:8" ht="13.5" thickBot="1">
      <c r="A9" s="132" t="s">
        <v>296</v>
      </c>
      <c r="B9" s="133" t="s">
        <v>866</v>
      </c>
      <c r="C9" s="456">
        <v>96956</v>
      </c>
      <c r="D9" s="457"/>
      <c r="E9" s="458">
        <f>D9+C9</f>
        <v>96956</v>
      </c>
      <c r="F9" s="459">
        <v>91446</v>
      </c>
      <c r="G9" s="459"/>
      <c r="H9" s="460">
        <f>G9+F9</f>
        <v>91446</v>
      </c>
    </row>
    <row r="10" spans="1:8" s="125" customFormat="1" ht="15.75" customHeight="1" thickBot="1">
      <c r="A10" s="128" t="s">
        <v>297</v>
      </c>
      <c r="B10" s="129" t="s">
        <v>867</v>
      </c>
      <c r="C10" s="461">
        <f aca="true" t="shared" si="1" ref="C10:H10">SUM(C11:C15)</f>
        <v>10846</v>
      </c>
      <c r="D10" s="440">
        <f t="shared" si="1"/>
        <v>0</v>
      </c>
      <c r="E10" s="440">
        <f t="shared" si="1"/>
        <v>10846</v>
      </c>
      <c r="F10" s="440">
        <f t="shared" si="1"/>
        <v>6491</v>
      </c>
      <c r="G10" s="440">
        <f t="shared" si="1"/>
        <v>0</v>
      </c>
      <c r="H10" s="442">
        <f t="shared" si="1"/>
        <v>6491</v>
      </c>
    </row>
    <row r="11" spans="1:8" ht="12.75">
      <c r="A11" s="132" t="s">
        <v>298</v>
      </c>
      <c r="B11" s="133" t="s">
        <v>868</v>
      </c>
      <c r="C11" s="462"/>
      <c r="D11" s="463"/>
      <c r="E11" s="445">
        <f>D11+C11</f>
        <v>0</v>
      </c>
      <c r="F11" s="464"/>
      <c r="G11" s="463"/>
      <c r="H11" s="447">
        <f>G11+F11</f>
        <v>0</v>
      </c>
    </row>
    <row r="12" spans="1:8" ht="12.75">
      <c r="A12" s="132" t="s">
        <v>299</v>
      </c>
      <c r="B12" s="133" t="s">
        <v>869</v>
      </c>
      <c r="C12" s="453">
        <v>3827</v>
      </c>
      <c r="D12" s="454"/>
      <c r="E12" s="450">
        <f>D12+C12</f>
        <v>3827</v>
      </c>
      <c r="F12" s="455">
        <v>448</v>
      </c>
      <c r="G12" s="454"/>
      <c r="H12" s="452">
        <f>G12+F12</f>
        <v>448</v>
      </c>
    </row>
    <row r="13" spans="1:8" ht="12.75">
      <c r="A13" s="132" t="s">
        <v>300</v>
      </c>
      <c r="B13" s="133" t="s">
        <v>870</v>
      </c>
      <c r="C13" s="453"/>
      <c r="D13" s="454"/>
      <c r="E13" s="450">
        <f>D13+C13</f>
        <v>0</v>
      </c>
      <c r="F13" s="455"/>
      <c r="G13" s="454"/>
      <c r="H13" s="452">
        <f>G13+F13</f>
        <v>0</v>
      </c>
    </row>
    <row r="14" spans="1:8" ht="12.75">
      <c r="A14" s="134" t="s">
        <v>301</v>
      </c>
      <c r="B14" s="133" t="s">
        <v>871</v>
      </c>
      <c r="C14" s="453">
        <v>7014</v>
      </c>
      <c r="D14" s="454"/>
      <c r="E14" s="450">
        <f>D14+C14</f>
        <v>7014</v>
      </c>
      <c r="F14" s="455">
        <v>5999</v>
      </c>
      <c r="G14" s="454"/>
      <c r="H14" s="452">
        <f>G14+F14</f>
        <v>5999</v>
      </c>
    </row>
    <row r="15" spans="1:8" ht="13.5" thickBot="1">
      <c r="A15" s="132" t="s">
        <v>302</v>
      </c>
      <c r="B15" s="133" t="s">
        <v>872</v>
      </c>
      <c r="C15" s="456">
        <v>5</v>
      </c>
      <c r="D15" s="457"/>
      <c r="E15" s="458">
        <f>D15+C15</f>
        <v>5</v>
      </c>
      <c r="F15" s="459">
        <v>44</v>
      </c>
      <c r="G15" s="457"/>
      <c r="H15" s="460">
        <f>G15+F15</f>
        <v>44</v>
      </c>
    </row>
    <row r="16" spans="1:8" s="121" customFormat="1" ht="27" customHeight="1" thickBot="1">
      <c r="A16" s="128" t="s">
        <v>303</v>
      </c>
      <c r="B16" s="209" t="s">
        <v>873</v>
      </c>
      <c r="C16" s="461">
        <f aca="true" t="shared" si="2" ref="C16:H16">C5+C10</f>
        <v>185409</v>
      </c>
      <c r="D16" s="440">
        <f t="shared" si="2"/>
        <v>0</v>
      </c>
      <c r="E16" s="440">
        <f t="shared" si="2"/>
        <v>185409</v>
      </c>
      <c r="F16" s="440">
        <f t="shared" si="2"/>
        <v>186133</v>
      </c>
      <c r="G16" s="440">
        <f t="shared" si="2"/>
        <v>0</v>
      </c>
      <c r="H16" s="442">
        <f t="shared" si="2"/>
        <v>186133</v>
      </c>
    </row>
    <row r="17" spans="1:8" ht="50.25" customHeight="1" thickBot="1">
      <c r="A17" s="1210" t="s">
        <v>874</v>
      </c>
      <c r="B17" s="1211"/>
      <c r="C17" s="465" t="s">
        <v>860</v>
      </c>
      <c r="D17" s="123" t="s">
        <v>861</v>
      </c>
      <c r="E17" s="122" t="s">
        <v>862</v>
      </c>
      <c r="F17" s="123" t="s">
        <v>863</v>
      </c>
      <c r="G17" s="123" t="s">
        <v>861</v>
      </c>
      <c r="H17" s="124" t="s">
        <v>864</v>
      </c>
    </row>
    <row r="18" spans="1:8" s="125" customFormat="1" ht="15.75" customHeight="1" thickBot="1">
      <c r="A18" s="135" t="s">
        <v>304</v>
      </c>
      <c r="B18" s="136" t="s">
        <v>875</v>
      </c>
      <c r="C18" s="461">
        <f aca="true" t="shared" si="3" ref="C18:H18">C19+C20+C21</f>
        <v>175649</v>
      </c>
      <c r="D18" s="440">
        <f t="shared" si="3"/>
        <v>0</v>
      </c>
      <c r="E18" s="440">
        <f t="shared" si="3"/>
        <v>175649</v>
      </c>
      <c r="F18" s="440">
        <f t="shared" si="3"/>
        <v>172674</v>
      </c>
      <c r="G18" s="440">
        <f t="shared" si="3"/>
        <v>0</v>
      </c>
      <c r="H18" s="442">
        <f t="shared" si="3"/>
        <v>172674</v>
      </c>
    </row>
    <row r="19" spans="1:8" ht="12.75">
      <c r="A19" s="137" t="s">
        <v>305</v>
      </c>
      <c r="B19" s="133" t="s">
        <v>637</v>
      </c>
      <c r="C19" s="462">
        <v>179946</v>
      </c>
      <c r="D19" s="463"/>
      <c r="E19" s="445">
        <f>D19+C19</f>
        <v>179946</v>
      </c>
      <c r="F19" s="463">
        <v>175649</v>
      </c>
      <c r="G19" s="463"/>
      <c r="H19" s="447">
        <f>G19+F19</f>
        <v>175649</v>
      </c>
    </row>
    <row r="20" spans="1:8" ht="12.75">
      <c r="A20" s="137" t="s">
        <v>306</v>
      </c>
      <c r="B20" s="133" t="s">
        <v>876</v>
      </c>
      <c r="C20" s="466">
        <v>-4297</v>
      </c>
      <c r="D20" s="160"/>
      <c r="E20" s="467">
        <f>D20+C20</f>
        <v>-4297</v>
      </c>
      <c r="F20" s="160">
        <v>-2975</v>
      </c>
      <c r="G20" s="160"/>
      <c r="H20" s="468">
        <f>G20+F20</f>
        <v>-2975</v>
      </c>
    </row>
    <row r="21" spans="1:8" ht="13.5" thickBot="1">
      <c r="A21" s="138" t="s">
        <v>307</v>
      </c>
      <c r="B21" s="139" t="s">
        <v>877</v>
      </c>
      <c r="C21" s="456"/>
      <c r="D21" s="457"/>
      <c r="E21" s="458">
        <f>D21+C21</f>
        <v>0</v>
      </c>
      <c r="F21" s="457"/>
      <c r="G21" s="457"/>
      <c r="H21" s="460">
        <f>G21+F21</f>
        <v>0</v>
      </c>
    </row>
    <row r="22" spans="1:8" s="125" customFormat="1" ht="15.75" customHeight="1" thickBot="1">
      <c r="A22" s="135" t="s">
        <v>308</v>
      </c>
      <c r="B22" s="136" t="s">
        <v>878</v>
      </c>
      <c r="C22" s="461">
        <f aca="true" t="shared" si="4" ref="C22:H22">C23+C24</f>
        <v>7019</v>
      </c>
      <c r="D22" s="440">
        <f t="shared" si="4"/>
        <v>0</v>
      </c>
      <c r="E22" s="440">
        <f t="shared" si="4"/>
        <v>7019</v>
      </c>
      <c r="F22" s="440">
        <f t="shared" si="4"/>
        <v>6043</v>
      </c>
      <c r="G22" s="440">
        <f t="shared" si="4"/>
        <v>0</v>
      </c>
      <c r="H22" s="442">
        <f t="shared" si="4"/>
        <v>6043</v>
      </c>
    </row>
    <row r="23" spans="1:8" ht="12.75">
      <c r="A23" s="137" t="s">
        <v>309</v>
      </c>
      <c r="B23" s="133" t="s">
        <v>276</v>
      </c>
      <c r="C23" s="462">
        <v>7019</v>
      </c>
      <c r="D23" s="463"/>
      <c r="E23" s="445">
        <f>D23+C23</f>
        <v>7019</v>
      </c>
      <c r="F23" s="463">
        <v>6043</v>
      </c>
      <c r="G23" s="463"/>
      <c r="H23" s="447">
        <f>G23+F23</f>
        <v>6043</v>
      </c>
    </row>
    <row r="24" spans="1:8" ht="13.5" thickBot="1">
      <c r="A24" s="137" t="s">
        <v>310</v>
      </c>
      <c r="B24" s="133" t="s">
        <v>277</v>
      </c>
      <c r="C24" s="456"/>
      <c r="D24" s="457"/>
      <c r="E24" s="458">
        <f>D24+C24</f>
        <v>0</v>
      </c>
      <c r="F24" s="457"/>
      <c r="G24" s="457"/>
      <c r="H24" s="460">
        <f>G24+F24</f>
        <v>0</v>
      </c>
    </row>
    <row r="25" spans="1:8" s="125" customFormat="1" ht="15.75" customHeight="1" thickBot="1">
      <c r="A25" s="135" t="s">
        <v>311</v>
      </c>
      <c r="B25" s="129" t="s">
        <v>892</v>
      </c>
      <c r="C25" s="461">
        <f>C26+C27+C28</f>
        <v>2741</v>
      </c>
      <c r="D25" s="440">
        <f>SUM(D26:D28)</f>
        <v>0</v>
      </c>
      <c r="E25" s="440">
        <f>SUM(E26:E28)</f>
        <v>2741</v>
      </c>
      <c r="F25" s="440">
        <f>SUM(F26:F28)</f>
        <v>7416</v>
      </c>
      <c r="G25" s="440">
        <f>SUM(G26:G28)</f>
        <v>0</v>
      </c>
      <c r="H25" s="442">
        <f>SUM(H26:H28)</f>
        <v>7416</v>
      </c>
    </row>
    <row r="26" spans="1:8" ht="12.75">
      <c r="A26" s="137" t="s">
        <v>312</v>
      </c>
      <c r="B26" s="133" t="s">
        <v>278</v>
      </c>
      <c r="C26" s="462">
        <v>1006</v>
      </c>
      <c r="D26" s="463"/>
      <c r="E26" s="445">
        <f>D26+C26</f>
        <v>1006</v>
      </c>
      <c r="F26" s="463">
        <v>600</v>
      </c>
      <c r="G26" s="463"/>
      <c r="H26" s="447">
        <f>G26+F26</f>
        <v>600</v>
      </c>
    </row>
    <row r="27" spans="1:8" ht="12.75">
      <c r="A27" s="137" t="s">
        <v>313</v>
      </c>
      <c r="B27" s="133" t="s">
        <v>279</v>
      </c>
      <c r="C27" s="453">
        <v>1735</v>
      </c>
      <c r="D27" s="454"/>
      <c r="E27" s="450">
        <f>D27+C27</f>
        <v>1735</v>
      </c>
      <c r="F27" s="454">
        <v>6816</v>
      </c>
      <c r="G27" s="454"/>
      <c r="H27" s="452">
        <f>G27+F27</f>
        <v>6816</v>
      </c>
    </row>
    <row r="28" spans="1:8" ht="13.5" thickBot="1">
      <c r="A28" s="137" t="s">
        <v>314</v>
      </c>
      <c r="B28" s="133" t="s">
        <v>280</v>
      </c>
      <c r="C28" s="456"/>
      <c r="D28" s="457"/>
      <c r="E28" s="458">
        <f>D28+C28</f>
        <v>0</v>
      </c>
      <c r="F28" s="457"/>
      <c r="G28" s="457"/>
      <c r="H28" s="460">
        <f>G28+F28</f>
        <v>0</v>
      </c>
    </row>
    <row r="29" spans="1:8" s="126" customFormat="1" ht="24" customHeight="1" thickBot="1">
      <c r="A29" s="140" t="s">
        <v>315</v>
      </c>
      <c r="B29" s="208" t="s">
        <v>893</v>
      </c>
      <c r="C29" s="469">
        <f aca="true" t="shared" si="5" ref="C29:H29">C18+C22+C25</f>
        <v>185409</v>
      </c>
      <c r="D29" s="470">
        <f t="shared" si="5"/>
        <v>0</v>
      </c>
      <c r="E29" s="470">
        <f t="shared" si="5"/>
        <v>185409</v>
      </c>
      <c r="F29" s="470">
        <f t="shared" si="5"/>
        <v>186133</v>
      </c>
      <c r="G29" s="470">
        <f t="shared" si="5"/>
        <v>0</v>
      </c>
      <c r="H29" s="471">
        <f t="shared" si="5"/>
        <v>186133</v>
      </c>
    </row>
    <row r="30" ht="13.5" thickTop="1">
      <c r="D30" s="473"/>
    </row>
    <row r="31" ht="12.75">
      <c r="D31" s="473"/>
    </row>
    <row r="32" ht="12.75">
      <c r="D32" s="473"/>
    </row>
    <row r="33" ht="12.75">
      <c r="D33" s="473"/>
    </row>
    <row r="34" ht="12.75">
      <c r="D34" s="473"/>
    </row>
    <row r="35" ht="12.75">
      <c r="D35" s="473"/>
    </row>
    <row r="36" ht="12.75">
      <c r="D36" s="473"/>
    </row>
    <row r="37" ht="12.75">
      <c r="D37" s="473"/>
    </row>
    <row r="38" ht="12.75">
      <c r="D38" s="473"/>
    </row>
    <row r="39" ht="12.75">
      <c r="D39" s="473"/>
    </row>
    <row r="40" ht="12.75">
      <c r="D40" s="473"/>
    </row>
    <row r="41" ht="12.75">
      <c r="D41" s="473"/>
    </row>
    <row r="42" ht="12.75">
      <c r="D42" s="473"/>
    </row>
    <row r="43" ht="12.75">
      <c r="D43" s="473"/>
    </row>
    <row r="44" ht="12.75">
      <c r="D44" s="473"/>
    </row>
    <row r="45" ht="12.75">
      <c r="D45" s="473"/>
    </row>
  </sheetData>
  <sheetProtection/>
  <mergeCells count="4">
    <mergeCell ref="A4:B4"/>
    <mergeCell ref="A17:B17"/>
    <mergeCell ref="A1:H1"/>
    <mergeCell ref="A2:H2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14.1. melléklet a 7/2012. (V.10.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59"/>
  <sheetViews>
    <sheetView view="pageLayout" zoomScale="115" zoomScalePageLayoutView="115" workbookViewId="0" topLeftCell="A1">
      <selection activeCell="D43" sqref="D43"/>
    </sheetView>
  </sheetViews>
  <sheetFormatPr defaultColWidth="9.00390625" defaultRowHeight="12.75"/>
  <cols>
    <col min="1" max="1" width="6.50390625" style="127" customWidth="1"/>
    <col min="2" max="2" width="59.50390625" style="127" customWidth="1"/>
    <col min="3" max="5" width="16.00390625" style="438" customWidth="1"/>
    <col min="6" max="16384" width="9.375" style="438" customWidth="1"/>
  </cols>
  <sheetData>
    <row r="1" spans="1:5" s="116" customFormat="1" ht="21.75" customHeight="1">
      <c r="A1" s="1223" t="s">
        <v>752</v>
      </c>
      <c r="B1" s="1223"/>
      <c r="C1" s="1223"/>
      <c r="D1" s="1223"/>
      <c r="E1" s="1223"/>
    </row>
    <row r="2" spans="1:5" s="116" customFormat="1" ht="16.5" customHeight="1">
      <c r="A2" s="1214" t="s">
        <v>628</v>
      </c>
      <c r="B2" s="1214"/>
      <c r="C2" s="1214"/>
      <c r="D2" s="1214"/>
      <c r="E2" s="1214"/>
    </row>
    <row r="3" spans="1:5" s="116" customFormat="1" ht="18" customHeight="1">
      <c r="A3" s="1224" t="s">
        <v>667</v>
      </c>
      <c r="B3" s="1224"/>
      <c r="C3" s="1224"/>
      <c r="D3" s="1224"/>
      <c r="E3" s="1224"/>
    </row>
    <row r="4" spans="1:5" ht="13.5" customHeight="1" thickBot="1">
      <c r="A4" s="1225" t="s">
        <v>336</v>
      </c>
      <c r="B4" s="1225"/>
      <c r="C4" s="1225"/>
      <c r="D4" s="1225"/>
      <c r="E4" s="1225"/>
    </row>
    <row r="5" spans="1:5" s="474" customFormat="1" ht="28.5" customHeight="1">
      <c r="A5" s="1215" t="s">
        <v>385</v>
      </c>
      <c r="B5" s="1217" t="s">
        <v>366</v>
      </c>
      <c r="C5" s="118" t="s">
        <v>617</v>
      </c>
      <c r="D5" s="118" t="s">
        <v>618</v>
      </c>
      <c r="E5" s="1219" t="s">
        <v>533</v>
      </c>
    </row>
    <row r="6" spans="1:5" s="474" customFormat="1" ht="12.75">
      <c r="A6" s="1216"/>
      <c r="B6" s="1218"/>
      <c r="C6" s="1221" t="s">
        <v>619</v>
      </c>
      <c r="D6" s="1222"/>
      <c r="E6" s="1220"/>
    </row>
    <row r="7" spans="1:5" s="475" customFormat="1" ht="15" customHeight="1" thickBot="1">
      <c r="A7" s="141">
        <v>1</v>
      </c>
      <c r="B7" s="142">
        <v>2</v>
      </c>
      <c r="C7" s="142">
        <v>3</v>
      </c>
      <c r="D7" s="142">
        <v>4</v>
      </c>
      <c r="E7" s="143">
        <v>5</v>
      </c>
    </row>
    <row r="8" spans="1:5" s="475" customFormat="1" ht="12.75">
      <c r="A8" s="144">
        <v>1</v>
      </c>
      <c r="B8" s="145" t="s">
        <v>368</v>
      </c>
      <c r="C8" s="146">
        <v>3256</v>
      </c>
      <c r="D8" s="146">
        <v>3635</v>
      </c>
      <c r="E8" s="147">
        <v>3625</v>
      </c>
    </row>
    <row r="9" spans="1:5" s="475" customFormat="1" ht="12.75">
      <c r="A9" s="148">
        <v>2</v>
      </c>
      <c r="B9" s="149" t="s">
        <v>369</v>
      </c>
      <c r="C9" s="150">
        <v>842</v>
      </c>
      <c r="D9" s="150">
        <v>1020</v>
      </c>
      <c r="E9" s="151">
        <v>1006</v>
      </c>
    </row>
    <row r="10" spans="1:5" s="475" customFormat="1" ht="12.75">
      <c r="A10" s="148">
        <v>3</v>
      </c>
      <c r="B10" s="149" t="s">
        <v>629</v>
      </c>
      <c r="C10" s="150">
        <v>5369</v>
      </c>
      <c r="D10" s="150">
        <v>5800</v>
      </c>
      <c r="E10" s="151">
        <v>4173</v>
      </c>
    </row>
    <row r="11" spans="1:5" s="475" customFormat="1" ht="12.75">
      <c r="A11" s="148">
        <v>4</v>
      </c>
      <c r="B11" s="149" t="s">
        <v>829</v>
      </c>
      <c r="C11" s="150">
        <v>12082</v>
      </c>
      <c r="D11" s="150">
        <v>12532</v>
      </c>
      <c r="E11" s="151">
        <v>10962</v>
      </c>
    </row>
    <row r="12" spans="1:5" s="475" customFormat="1" ht="12.75">
      <c r="A12" s="148">
        <v>5</v>
      </c>
      <c r="B12" s="149" t="s">
        <v>830</v>
      </c>
      <c r="C12" s="150">
        <v>1129</v>
      </c>
      <c r="D12" s="150">
        <v>1149</v>
      </c>
      <c r="E12" s="151">
        <v>1115</v>
      </c>
    </row>
    <row r="13" spans="1:5" s="475" customFormat="1" ht="12.75">
      <c r="A13" s="148">
        <v>6</v>
      </c>
      <c r="B13" s="149" t="s">
        <v>630</v>
      </c>
      <c r="C13" s="150"/>
      <c r="D13" s="150"/>
      <c r="E13" s="151"/>
    </row>
    <row r="14" spans="1:8" s="475" customFormat="1" ht="12.75">
      <c r="A14" s="148">
        <v>7</v>
      </c>
      <c r="B14" s="149" t="s">
        <v>398</v>
      </c>
      <c r="C14" s="150">
        <v>2040</v>
      </c>
      <c r="D14" s="150">
        <v>7133</v>
      </c>
      <c r="E14" s="151">
        <v>7133</v>
      </c>
      <c r="H14" s="475">
        <v>80</v>
      </c>
    </row>
    <row r="15" spans="1:5" s="475" customFormat="1" ht="12.75">
      <c r="A15" s="152">
        <v>8</v>
      </c>
      <c r="B15" s="153" t="s">
        <v>631</v>
      </c>
      <c r="C15" s="154"/>
      <c r="D15" s="154">
        <v>4546</v>
      </c>
      <c r="E15" s="155">
        <v>4545</v>
      </c>
    </row>
    <row r="16" spans="1:5" s="475" customFormat="1" ht="12.75">
      <c r="A16" s="148">
        <v>9</v>
      </c>
      <c r="B16" s="149" t="s">
        <v>831</v>
      </c>
      <c r="C16" s="150">
        <v>592</v>
      </c>
      <c r="D16" s="150">
        <v>999</v>
      </c>
      <c r="E16" s="151">
        <v>999</v>
      </c>
    </row>
    <row r="17" spans="1:5" s="475" customFormat="1" ht="12.75">
      <c r="A17" s="152">
        <v>10</v>
      </c>
      <c r="B17" s="149" t="s">
        <v>832</v>
      </c>
      <c r="C17" s="150">
        <v>1820</v>
      </c>
      <c r="D17" s="150">
        <v>1820</v>
      </c>
      <c r="E17" s="151">
        <v>1669</v>
      </c>
    </row>
    <row r="18" spans="1:5" s="475" customFormat="1" ht="12.75">
      <c r="A18" s="148">
        <v>11</v>
      </c>
      <c r="B18" s="149" t="s">
        <v>833</v>
      </c>
      <c r="C18" s="150"/>
      <c r="D18" s="150"/>
      <c r="E18" s="151"/>
    </row>
    <row r="19" spans="1:5" s="475" customFormat="1" ht="13.5" thickBot="1">
      <c r="A19" s="152">
        <v>12</v>
      </c>
      <c r="B19" s="149" t="s">
        <v>834</v>
      </c>
      <c r="C19" s="154"/>
      <c r="D19" s="154"/>
      <c r="E19" s="155"/>
    </row>
    <row r="20" spans="1:5" s="117" customFormat="1" ht="15.75" thickBot="1">
      <c r="A20" s="156">
        <v>13</v>
      </c>
      <c r="B20" s="157" t="s">
        <v>1078</v>
      </c>
      <c r="C20" s="476">
        <f>SUM(C8:C19)</f>
        <v>27130</v>
      </c>
      <c r="D20" s="476">
        <f>SUM(D8:D19)</f>
        <v>38634</v>
      </c>
      <c r="E20" s="477">
        <f>SUM(E8:E19)</f>
        <v>35227</v>
      </c>
    </row>
    <row r="21" spans="1:5" s="117" customFormat="1" ht="15">
      <c r="A21" s="144">
        <v>14</v>
      </c>
      <c r="B21" s="145" t="s">
        <v>559</v>
      </c>
      <c r="C21" s="158">
        <v>371</v>
      </c>
      <c r="D21" s="158">
        <v>371</v>
      </c>
      <c r="E21" s="159">
        <v>371</v>
      </c>
    </row>
    <row r="22" spans="1:5" s="117" customFormat="1" ht="15">
      <c r="A22" s="152">
        <v>15</v>
      </c>
      <c r="B22" s="153" t="s">
        <v>557</v>
      </c>
      <c r="C22" s="160"/>
      <c r="D22" s="160">
        <v>6000</v>
      </c>
      <c r="E22" s="161"/>
    </row>
    <row r="23" spans="1:5" s="117" customFormat="1" ht="15">
      <c r="A23" s="152">
        <v>16</v>
      </c>
      <c r="B23" s="153" t="s">
        <v>668</v>
      </c>
      <c r="C23" s="160"/>
      <c r="D23" s="160"/>
      <c r="E23" s="161"/>
    </row>
    <row r="24" spans="1:5" s="117" customFormat="1" ht="15">
      <c r="A24" s="152">
        <v>17</v>
      </c>
      <c r="B24" s="153" t="s">
        <v>835</v>
      </c>
      <c r="C24" s="160"/>
      <c r="D24" s="160"/>
      <c r="E24" s="161"/>
    </row>
    <row r="25" spans="1:5" s="117" customFormat="1" ht="15.75" thickBot="1">
      <c r="A25" s="152">
        <v>18</v>
      </c>
      <c r="B25" s="153" t="s">
        <v>836</v>
      </c>
      <c r="C25" s="160"/>
      <c r="D25" s="160"/>
      <c r="E25" s="161"/>
    </row>
    <row r="26" spans="1:5" s="117" customFormat="1" ht="15.75" thickBot="1">
      <c r="A26" s="156">
        <v>19</v>
      </c>
      <c r="B26" s="157" t="s">
        <v>669</v>
      </c>
      <c r="C26" s="476">
        <f>SUM(C21:C22,C24:C25)</f>
        <v>371</v>
      </c>
      <c r="D26" s="476">
        <f>SUM(D21:D22,D24:D25)</f>
        <v>6371</v>
      </c>
      <c r="E26" s="477">
        <f>SUM(E21:E22,E24:E25)</f>
        <v>371</v>
      </c>
    </row>
    <row r="27" spans="1:5" s="117" customFormat="1" ht="15.75" thickBot="1">
      <c r="A27" s="156">
        <v>20</v>
      </c>
      <c r="B27" s="157" t="s">
        <v>670</v>
      </c>
      <c r="C27" s="476">
        <f>C20+C26</f>
        <v>27501</v>
      </c>
      <c r="D27" s="476">
        <f>D20+D26</f>
        <v>45005</v>
      </c>
      <c r="E27" s="477">
        <f>E20+E26</f>
        <v>35598</v>
      </c>
    </row>
    <row r="28" spans="1:5" s="475" customFormat="1" ht="12.75">
      <c r="A28" s="144">
        <v>21</v>
      </c>
      <c r="B28" s="145" t="s">
        <v>479</v>
      </c>
      <c r="C28" s="158">
        <v>6310</v>
      </c>
      <c r="D28" s="158">
        <v>4855</v>
      </c>
      <c r="E28" s="159"/>
    </row>
    <row r="29" spans="1:5" s="475" customFormat="1" ht="13.5" thickBot="1">
      <c r="A29" s="152">
        <v>22</v>
      </c>
      <c r="B29" s="153" t="s">
        <v>632</v>
      </c>
      <c r="C29" s="681"/>
      <c r="D29" s="681"/>
      <c r="E29" s="161">
        <v>39</v>
      </c>
    </row>
    <row r="30" spans="1:5" s="117" customFormat="1" ht="15.75" thickBot="1">
      <c r="A30" s="156">
        <v>23</v>
      </c>
      <c r="B30" s="157" t="s">
        <v>671</v>
      </c>
      <c r="C30" s="476">
        <f>SUM(C27:C29)</f>
        <v>33811</v>
      </c>
      <c r="D30" s="476">
        <f>SUM(D27:D29)</f>
        <v>49860</v>
      </c>
      <c r="E30" s="477">
        <f>SUM(E27:E29)</f>
        <v>35637</v>
      </c>
    </row>
    <row r="31" spans="1:5" s="475" customFormat="1" ht="12.75">
      <c r="A31" s="144">
        <v>24</v>
      </c>
      <c r="B31" s="145" t="s">
        <v>342</v>
      </c>
      <c r="C31" s="158">
        <v>244</v>
      </c>
      <c r="D31" s="158">
        <v>244</v>
      </c>
      <c r="E31" s="159">
        <v>402</v>
      </c>
    </row>
    <row r="32" spans="1:5" s="475" customFormat="1" ht="12.75">
      <c r="A32" s="148">
        <v>25</v>
      </c>
      <c r="B32" s="149" t="s">
        <v>633</v>
      </c>
      <c r="C32" s="454">
        <v>9600</v>
      </c>
      <c r="D32" s="454">
        <v>9900</v>
      </c>
      <c r="E32" s="478">
        <v>10136</v>
      </c>
    </row>
    <row r="33" spans="1:5" s="475" customFormat="1" ht="12.75">
      <c r="A33" s="148">
        <v>26</v>
      </c>
      <c r="B33" s="149" t="s">
        <v>839</v>
      </c>
      <c r="C33" s="454">
        <v>1514</v>
      </c>
      <c r="D33" s="454">
        <v>2528</v>
      </c>
      <c r="E33" s="478">
        <v>2527</v>
      </c>
    </row>
    <row r="34" spans="1:5" s="475" customFormat="1" ht="12.75">
      <c r="A34" s="148">
        <v>27</v>
      </c>
      <c r="B34" s="149" t="s">
        <v>840</v>
      </c>
      <c r="C34" s="454"/>
      <c r="D34" s="454">
        <v>78</v>
      </c>
      <c r="E34" s="478">
        <v>78</v>
      </c>
    </row>
    <row r="35" spans="1:5" s="475" customFormat="1" ht="12.75">
      <c r="A35" s="148">
        <v>28</v>
      </c>
      <c r="B35" s="162" t="s">
        <v>815</v>
      </c>
      <c r="C35" s="454">
        <v>3800</v>
      </c>
      <c r="D35" s="454">
        <v>4030</v>
      </c>
      <c r="E35" s="478">
        <v>4054</v>
      </c>
    </row>
    <row r="36" spans="1:5" s="475" customFormat="1" ht="12.75">
      <c r="A36" s="148">
        <v>29</v>
      </c>
      <c r="B36" s="149" t="s">
        <v>841</v>
      </c>
      <c r="C36" s="454"/>
      <c r="D36" s="454">
        <v>3500</v>
      </c>
      <c r="E36" s="478">
        <v>3500</v>
      </c>
    </row>
    <row r="37" spans="1:5" s="475" customFormat="1" ht="12.75">
      <c r="A37" s="148">
        <v>30</v>
      </c>
      <c r="B37" s="149" t="s">
        <v>842</v>
      </c>
      <c r="C37" s="454"/>
      <c r="D37" s="454">
        <v>7972</v>
      </c>
      <c r="E37" s="478"/>
    </row>
    <row r="38" spans="1:5" s="475" customFormat="1" ht="12.75">
      <c r="A38" s="152">
        <v>31</v>
      </c>
      <c r="B38" s="149" t="s">
        <v>843</v>
      </c>
      <c r="C38" s="160">
        <v>800</v>
      </c>
      <c r="D38" s="160">
        <v>1200</v>
      </c>
      <c r="E38" s="161">
        <v>800</v>
      </c>
    </row>
    <row r="39" spans="1:5" s="475" customFormat="1" ht="12.75">
      <c r="A39" s="148">
        <v>32</v>
      </c>
      <c r="B39" s="149" t="s">
        <v>844</v>
      </c>
      <c r="C39" s="454">
        <v>7257</v>
      </c>
      <c r="D39" s="454">
        <v>10889</v>
      </c>
      <c r="E39" s="478">
        <v>10948</v>
      </c>
    </row>
    <row r="40" spans="1:5" s="475" customFormat="1" ht="12.75">
      <c r="A40" s="152">
        <v>33</v>
      </c>
      <c r="B40" s="163" t="s">
        <v>845</v>
      </c>
      <c r="C40" s="160"/>
      <c r="D40" s="160"/>
      <c r="E40" s="161"/>
    </row>
    <row r="41" spans="1:5" s="475" customFormat="1" ht="12.75">
      <c r="A41" s="148">
        <v>34</v>
      </c>
      <c r="B41" s="149" t="s">
        <v>847</v>
      </c>
      <c r="C41" s="454"/>
      <c r="D41" s="454"/>
      <c r="E41" s="478"/>
    </row>
    <row r="42" spans="1:5" s="475" customFormat="1" ht="13.5" thickBot="1">
      <c r="A42" s="152">
        <v>35</v>
      </c>
      <c r="B42" s="145" t="s">
        <v>848</v>
      </c>
      <c r="C42" s="160"/>
      <c r="D42" s="160"/>
      <c r="E42" s="161"/>
    </row>
    <row r="43" spans="1:5" s="475" customFormat="1" ht="21.75" thickBot="1">
      <c r="A43" s="156">
        <v>36</v>
      </c>
      <c r="B43" s="157" t="s">
        <v>849</v>
      </c>
      <c r="C43" s="479">
        <f>C31+C32+C33+C34+C35+C37+C38+C39+C41+C42</f>
        <v>23215</v>
      </c>
      <c r="D43" s="479">
        <f>D31+D32+D33+D34+D35+D37+D38+D39+D41+D42</f>
        <v>36841</v>
      </c>
      <c r="E43" s="480">
        <f>E31+E32+E33+E34+E35+E37+E38+E39+E41+E42</f>
        <v>28945</v>
      </c>
    </row>
    <row r="44" spans="1:5" s="475" customFormat="1" ht="12.75">
      <c r="A44" s="144">
        <v>37</v>
      </c>
      <c r="B44" s="145" t="s">
        <v>850</v>
      </c>
      <c r="C44" s="158">
        <v>3577</v>
      </c>
      <c r="D44" s="158"/>
      <c r="E44" s="159"/>
    </row>
    <row r="45" spans="1:5" s="475" customFormat="1" ht="12.75">
      <c r="A45" s="148">
        <v>38</v>
      </c>
      <c r="B45" s="145" t="s">
        <v>851</v>
      </c>
      <c r="C45" s="454"/>
      <c r="D45" s="454">
        <v>6000</v>
      </c>
      <c r="E45" s="478">
        <v>5677</v>
      </c>
    </row>
    <row r="46" spans="1:5" s="475" customFormat="1" ht="12.75">
      <c r="A46" s="148">
        <v>39</v>
      </c>
      <c r="B46" s="965" t="s">
        <v>672</v>
      </c>
      <c r="C46" s="158"/>
      <c r="D46" s="158"/>
      <c r="E46" s="159"/>
    </row>
    <row r="47" spans="1:5" s="475" customFormat="1" ht="12.75">
      <c r="A47" s="144">
        <v>40</v>
      </c>
      <c r="B47" s="153" t="s">
        <v>852</v>
      </c>
      <c r="C47" s="158"/>
      <c r="D47" s="158"/>
      <c r="E47" s="159"/>
    </row>
    <row r="48" spans="1:5" s="475" customFormat="1" ht="13.5" thickBot="1">
      <c r="A48" s="152">
        <v>41</v>
      </c>
      <c r="B48" s="153" t="s">
        <v>853</v>
      </c>
      <c r="C48" s="160"/>
      <c r="D48" s="160"/>
      <c r="E48" s="161"/>
    </row>
    <row r="49" spans="1:5" s="475" customFormat="1" ht="13.5" thickBot="1">
      <c r="A49" s="156">
        <v>42</v>
      </c>
      <c r="B49" s="157" t="s">
        <v>673</v>
      </c>
      <c r="C49" s="479">
        <f>SUM(C44:C45,C47:C48)</f>
        <v>3577</v>
      </c>
      <c r="D49" s="479">
        <f>SUM(D44:D45,D47:D48)</f>
        <v>6000</v>
      </c>
      <c r="E49" s="480">
        <f>SUM(E44:E45,E47:E48)</f>
        <v>5677</v>
      </c>
    </row>
    <row r="50" spans="1:5" s="117" customFormat="1" ht="15.75" thickBot="1">
      <c r="A50" s="966">
        <v>43</v>
      </c>
      <c r="B50" s="166" t="s">
        <v>674</v>
      </c>
      <c r="C50" s="482">
        <f>C43+C49</f>
        <v>26792</v>
      </c>
      <c r="D50" s="482">
        <f>D43+D49</f>
        <v>42841</v>
      </c>
      <c r="E50" s="483">
        <f>E43+E49</f>
        <v>34622</v>
      </c>
    </row>
    <row r="51" spans="1:5" s="475" customFormat="1" ht="12.75">
      <c r="A51" s="144">
        <v>44</v>
      </c>
      <c r="B51" s="145" t="s">
        <v>355</v>
      </c>
      <c r="C51" s="158">
        <v>7019</v>
      </c>
      <c r="D51" s="158">
        <v>7019</v>
      </c>
      <c r="E51" s="159">
        <v>7019</v>
      </c>
    </row>
    <row r="52" spans="1:5" s="475" customFormat="1" ht="12.75">
      <c r="A52" s="152">
        <v>45</v>
      </c>
      <c r="B52" s="149" t="s">
        <v>854</v>
      </c>
      <c r="C52" s="681"/>
      <c r="D52" s="681"/>
      <c r="E52" s="161"/>
    </row>
    <row r="53" spans="1:5" s="475" customFormat="1" ht="13.5" thickBot="1">
      <c r="A53" s="152">
        <v>46</v>
      </c>
      <c r="B53" s="153" t="s">
        <v>828</v>
      </c>
      <c r="C53" s="683"/>
      <c r="D53" s="683"/>
      <c r="E53" s="161"/>
    </row>
    <row r="54" spans="1:5" s="475" customFormat="1" ht="13.5" thickBot="1">
      <c r="A54" s="164">
        <v>47</v>
      </c>
      <c r="B54" s="165" t="s">
        <v>675</v>
      </c>
      <c r="C54" s="479">
        <f>C50+C51+C52+C53</f>
        <v>33811</v>
      </c>
      <c r="D54" s="479">
        <f>D50+D51+D52+D53</f>
        <v>49860</v>
      </c>
      <c r="E54" s="481">
        <f>E50+E51+E52+E53</f>
        <v>41641</v>
      </c>
    </row>
    <row r="55" spans="1:5" s="475" customFormat="1" ht="21.75" thickBot="1">
      <c r="A55" s="684">
        <v>48</v>
      </c>
      <c r="B55" s="157" t="s">
        <v>676</v>
      </c>
      <c r="C55" s="479">
        <f>C43-C20</f>
        <v>-3915</v>
      </c>
      <c r="D55" s="479">
        <f>D43-D20</f>
        <v>-1793</v>
      </c>
      <c r="E55" s="480">
        <f>E43-E20</f>
        <v>-6282</v>
      </c>
    </row>
    <row r="56" spans="1:5" s="475" customFormat="1" ht="32.25" thickBot="1">
      <c r="A56" s="684">
        <v>49</v>
      </c>
      <c r="B56" s="157" t="s">
        <v>677</v>
      </c>
      <c r="C56" s="479">
        <f>+C55+C51-C28</f>
        <v>-3206</v>
      </c>
      <c r="D56" s="479">
        <f>+D55+D51-D28</f>
        <v>371</v>
      </c>
      <c r="E56" s="480">
        <f>+E55+E51-E28</f>
        <v>737</v>
      </c>
    </row>
    <row r="57" spans="1:5" s="475" customFormat="1" ht="13.5" thickBot="1">
      <c r="A57" s="684">
        <v>50</v>
      </c>
      <c r="B57" s="157" t="s">
        <v>678</v>
      </c>
      <c r="C57" s="479">
        <f>+C49-C26</f>
        <v>3206</v>
      </c>
      <c r="D57" s="479">
        <f>+D49-D26</f>
        <v>-371</v>
      </c>
      <c r="E57" s="480">
        <f>+E49-E26</f>
        <v>5306</v>
      </c>
    </row>
    <row r="58" spans="1:5" s="475" customFormat="1" ht="13.5" thickBot="1">
      <c r="A58" s="685">
        <v>52</v>
      </c>
      <c r="B58" s="166" t="s">
        <v>679</v>
      </c>
      <c r="C58" s="682"/>
      <c r="D58" s="682"/>
      <c r="E58" s="483">
        <f>+E52+E53-E29</f>
        <v>-39</v>
      </c>
    </row>
    <row r="59" ht="15.75">
      <c r="B59" s="484"/>
    </row>
  </sheetData>
  <sheetProtection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14.2. melléklet a 7/2012. (V.10.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A3" sqref="A3:H3"/>
    </sheetView>
  </sheetViews>
  <sheetFormatPr defaultColWidth="9.00390625" defaultRowHeight="12.75"/>
  <cols>
    <col min="1" max="1" width="6.50390625" style="438" customWidth="1"/>
    <col min="2" max="2" width="49.50390625" style="127" customWidth="1"/>
    <col min="3" max="3" width="16.00390625" style="438" customWidth="1"/>
    <col min="4" max="4" width="14.875" style="438" customWidth="1"/>
    <col min="5" max="6" width="16.00390625" style="438" customWidth="1"/>
    <col min="7" max="7" width="14.00390625" style="438" customWidth="1"/>
    <col min="8" max="8" width="16.00390625" style="438" customWidth="1"/>
    <col min="9" max="16384" width="9.375" style="438" customWidth="1"/>
  </cols>
  <sheetData>
    <row r="1" spans="1:8" s="167" customFormat="1" ht="25.5" customHeight="1">
      <c r="A1" s="1223" t="s">
        <v>752</v>
      </c>
      <c r="B1" s="1223"/>
      <c r="C1" s="1223"/>
      <c r="D1" s="1223"/>
      <c r="E1" s="1223"/>
      <c r="F1" s="1223"/>
      <c r="G1" s="1223"/>
      <c r="H1" s="1223"/>
    </row>
    <row r="2" spans="1:8" s="485" customFormat="1" ht="18" customHeight="1">
      <c r="A2" s="1214" t="s">
        <v>894</v>
      </c>
      <c r="B2" s="1214"/>
      <c r="C2" s="1214"/>
      <c r="D2" s="1214"/>
      <c r="E2" s="1214"/>
      <c r="F2" s="1214"/>
      <c r="G2" s="1214"/>
      <c r="H2" s="1214"/>
    </row>
    <row r="3" spans="1:8" s="167" customFormat="1" ht="16.5" customHeight="1">
      <c r="A3" s="1224" t="s">
        <v>667</v>
      </c>
      <c r="B3" s="1224"/>
      <c r="C3" s="1224"/>
      <c r="D3" s="1224"/>
      <c r="E3" s="1224"/>
      <c r="F3" s="1224"/>
      <c r="G3" s="1224"/>
      <c r="H3" s="1224"/>
    </row>
    <row r="4" spans="1:8" s="127" customFormat="1" ht="13.5" customHeight="1" thickBot="1">
      <c r="A4" s="1226" t="s">
        <v>336</v>
      </c>
      <c r="B4" s="1226"/>
      <c r="C4" s="1226"/>
      <c r="D4" s="1226"/>
      <c r="E4" s="1226"/>
      <c r="F4" s="1226"/>
      <c r="G4" s="1226"/>
      <c r="H4" s="1226"/>
    </row>
    <row r="5" spans="1:8" ht="54" customHeight="1" thickBot="1">
      <c r="A5" s="889" t="s">
        <v>290</v>
      </c>
      <c r="B5" s="973" t="s">
        <v>366</v>
      </c>
      <c r="C5" s="895" t="s">
        <v>860</v>
      </c>
      <c r="D5" s="895" t="s">
        <v>861</v>
      </c>
      <c r="E5" s="896" t="s">
        <v>862</v>
      </c>
      <c r="F5" s="895" t="s">
        <v>863</v>
      </c>
      <c r="G5" s="895" t="s">
        <v>861</v>
      </c>
      <c r="H5" s="896" t="s">
        <v>864</v>
      </c>
    </row>
    <row r="6" spans="1:8" s="475" customFormat="1" ht="18" customHeight="1">
      <c r="A6" s="486">
        <v>1</v>
      </c>
      <c r="B6" s="487" t="s">
        <v>895</v>
      </c>
      <c r="C6" s="488">
        <v>7014</v>
      </c>
      <c r="D6" s="489"/>
      <c r="E6" s="490">
        <f>D6+C6</f>
        <v>7014</v>
      </c>
      <c r="F6" s="491">
        <v>5999</v>
      </c>
      <c r="G6" s="489"/>
      <c r="H6" s="492">
        <f>G6+F6</f>
        <v>5999</v>
      </c>
    </row>
    <row r="7" spans="1:8" s="475" customFormat="1" ht="25.5" customHeight="1">
      <c r="A7" s="148">
        <v>2</v>
      </c>
      <c r="B7" s="493" t="s">
        <v>94</v>
      </c>
      <c r="C7" s="150"/>
      <c r="D7" s="494"/>
      <c r="E7" s="495">
        <f>D7+C7</f>
        <v>0</v>
      </c>
      <c r="F7" s="496"/>
      <c r="G7" s="494"/>
      <c r="H7" s="497">
        <f>G7+F7</f>
        <v>0</v>
      </c>
    </row>
    <row r="8" spans="1:8" s="475" customFormat="1" ht="22.5">
      <c r="A8" s="148">
        <v>3</v>
      </c>
      <c r="B8" s="493" t="s">
        <v>95</v>
      </c>
      <c r="C8" s="150">
        <v>5</v>
      </c>
      <c r="D8" s="494"/>
      <c r="E8" s="495">
        <f>D8+C8</f>
        <v>5</v>
      </c>
      <c r="F8" s="496">
        <v>44</v>
      </c>
      <c r="G8" s="494"/>
      <c r="H8" s="497">
        <f>G8+F8</f>
        <v>44</v>
      </c>
    </row>
    <row r="9" spans="1:8" s="475" customFormat="1" ht="18" customHeight="1">
      <c r="A9" s="148">
        <v>4</v>
      </c>
      <c r="B9" s="493" t="s">
        <v>896</v>
      </c>
      <c r="C9" s="150"/>
      <c r="D9" s="494"/>
      <c r="E9" s="495">
        <f>D9+C9</f>
        <v>0</v>
      </c>
      <c r="F9" s="496"/>
      <c r="G9" s="494"/>
      <c r="H9" s="497">
        <f>G9+F9</f>
        <v>0</v>
      </c>
    </row>
    <row r="10" spans="1:8" s="475" customFormat="1" ht="23.25" thickBot="1">
      <c r="A10" s="880">
        <v>5</v>
      </c>
      <c r="B10" s="887" t="s">
        <v>96</v>
      </c>
      <c r="C10" s="882"/>
      <c r="D10" s="883"/>
      <c r="E10" s="884"/>
      <c r="F10" s="885"/>
      <c r="G10" s="883"/>
      <c r="H10" s="886"/>
    </row>
    <row r="11" spans="1:9" s="125" customFormat="1" ht="18" customHeight="1" thickBot="1">
      <c r="A11" s="156">
        <v>6</v>
      </c>
      <c r="B11" s="168" t="s">
        <v>97</v>
      </c>
      <c r="C11" s="503">
        <f aca="true" t="shared" si="0" ref="C11:H11">+C6+C7+C8-C9-C10</f>
        <v>7019</v>
      </c>
      <c r="D11" s="503">
        <f t="shared" si="0"/>
        <v>0</v>
      </c>
      <c r="E11" s="503">
        <f t="shared" si="0"/>
        <v>7019</v>
      </c>
      <c r="F11" s="503">
        <f t="shared" si="0"/>
        <v>6043</v>
      </c>
      <c r="G11" s="503">
        <f t="shared" si="0"/>
        <v>0</v>
      </c>
      <c r="H11" s="967">
        <f t="shared" si="0"/>
        <v>6043</v>
      </c>
      <c r="I11" s="971"/>
    </row>
    <row r="12" spans="1:9" s="475" customFormat="1" ht="18" customHeight="1">
      <c r="A12" s="144">
        <v>7</v>
      </c>
      <c r="B12" s="504" t="s">
        <v>897</v>
      </c>
      <c r="C12" s="146">
        <v>-59</v>
      </c>
      <c r="D12" s="505"/>
      <c r="E12" s="506">
        <f>D12+C12</f>
        <v>-59</v>
      </c>
      <c r="F12" s="507"/>
      <c r="G12" s="505"/>
      <c r="H12" s="508">
        <f>G12+F12</f>
        <v>0</v>
      </c>
      <c r="I12" s="972"/>
    </row>
    <row r="13" spans="1:9" s="475" customFormat="1" ht="18" customHeight="1" thickBot="1">
      <c r="A13" s="152">
        <v>8</v>
      </c>
      <c r="B13" s="498" t="s">
        <v>898</v>
      </c>
      <c r="C13" s="154">
        <v>59</v>
      </c>
      <c r="D13" s="499"/>
      <c r="E13" s="500">
        <f>D13+C13</f>
        <v>59</v>
      </c>
      <c r="F13" s="501"/>
      <c r="G13" s="499"/>
      <c r="H13" s="502">
        <f>G13+F13</f>
        <v>0</v>
      </c>
      <c r="I13" s="972"/>
    </row>
    <row r="14" spans="1:9" s="475" customFormat="1" ht="27" customHeight="1" thickBot="1">
      <c r="A14" s="684">
        <v>9</v>
      </c>
      <c r="B14" s="888" t="s">
        <v>98</v>
      </c>
      <c r="C14" s="938">
        <f aca="true" t="shared" si="1" ref="C14:H14">+C11+C12+C13</f>
        <v>7019</v>
      </c>
      <c r="D14" s="938">
        <f t="shared" si="1"/>
        <v>0</v>
      </c>
      <c r="E14" s="938">
        <f t="shared" si="1"/>
        <v>7019</v>
      </c>
      <c r="F14" s="938">
        <f t="shared" si="1"/>
        <v>6043</v>
      </c>
      <c r="G14" s="938">
        <f t="shared" si="1"/>
        <v>0</v>
      </c>
      <c r="H14" s="968">
        <f t="shared" si="1"/>
        <v>6043</v>
      </c>
      <c r="I14" s="972"/>
    </row>
    <row r="15" spans="1:9" s="475" customFormat="1" ht="28.5" customHeight="1">
      <c r="A15" s="486">
        <v>10</v>
      </c>
      <c r="B15" s="970" t="s">
        <v>99</v>
      </c>
      <c r="C15" s="488"/>
      <c r="D15" s="489"/>
      <c r="E15" s="490">
        <f>D15+C15</f>
        <v>0</v>
      </c>
      <c r="F15" s="491"/>
      <c r="G15" s="489"/>
      <c r="H15" s="492">
        <f>G15+F15</f>
        <v>0</v>
      </c>
      <c r="I15" s="972"/>
    </row>
    <row r="16" spans="1:9" s="475" customFormat="1" ht="28.5" customHeight="1" thickBot="1">
      <c r="A16" s="880">
        <v>11</v>
      </c>
      <c r="B16" s="881" t="s">
        <v>899</v>
      </c>
      <c r="C16" s="882"/>
      <c r="D16" s="883"/>
      <c r="E16" s="884"/>
      <c r="F16" s="885"/>
      <c r="G16" s="883"/>
      <c r="H16" s="886"/>
      <c r="I16" s="972"/>
    </row>
    <row r="17" spans="1:9" s="125" customFormat="1" ht="18" customHeight="1" thickBot="1">
      <c r="A17" s="156">
        <v>12</v>
      </c>
      <c r="B17" s="168" t="s">
        <v>100</v>
      </c>
      <c r="C17" s="441">
        <f aca="true" t="shared" si="2" ref="C17:H17">+C14+C15+C16</f>
        <v>7019</v>
      </c>
      <c r="D17" s="441">
        <f t="shared" si="2"/>
        <v>0</v>
      </c>
      <c r="E17" s="441">
        <f t="shared" si="2"/>
        <v>7019</v>
      </c>
      <c r="F17" s="441">
        <f t="shared" si="2"/>
        <v>6043</v>
      </c>
      <c r="G17" s="441">
        <f t="shared" si="2"/>
        <v>0</v>
      </c>
      <c r="H17" s="969">
        <f t="shared" si="2"/>
        <v>6043</v>
      </c>
      <c r="I17" s="971"/>
    </row>
    <row r="18" spans="1:9" s="475" customFormat="1" ht="33.75">
      <c r="A18" s="144">
        <v>13</v>
      </c>
      <c r="B18" s="509" t="s">
        <v>680</v>
      </c>
      <c r="C18" s="146"/>
      <c r="D18" s="505"/>
      <c r="E18" s="506">
        <f>D18+C18</f>
        <v>0</v>
      </c>
      <c r="F18" s="507"/>
      <c r="G18" s="505"/>
      <c r="H18" s="508">
        <f>G18+F18</f>
        <v>0</v>
      </c>
      <c r="I18" s="972"/>
    </row>
    <row r="19" spans="1:8" s="475" customFormat="1" ht="18" customHeight="1">
      <c r="A19" s="148">
        <v>14</v>
      </c>
      <c r="B19" s="493" t="s">
        <v>900</v>
      </c>
      <c r="C19" s="150">
        <v>7019</v>
      </c>
      <c r="D19" s="494"/>
      <c r="E19" s="495">
        <f>D19+C19</f>
        <v>7019</v>
      </c>
      <c r="F19" s="496">
        <v>6043</v>
      </c>
      <c r="G19" s="494"/>
      <c r="H19" s="497">
        <f>G19+F19</f>
        <v>6043</v>
      </c>
    </row>
    <row r="20" spans="1:8" s="475" customFormat="1" ht="18" customHeight="1" thickBot="1">
      <c r="A20" s="510">
        <v>15</v>
      </c>
      <c r="B20" s="511" t="s">
        <v>901</v>
      </c>
      <c r="C20" s="512"/>
      <c r="D20" s="513"/>
      <c r="E20" s="514">
        <f>D20+C20</f>
        <v>0</v>
      </c>
      <c r="F20" s="515"/>
      <c r="G20" s="513"/>
      <c r="H20" s="516">
        <f>G20+F20</f>
        <v>0</v>
      </c>
    </row>
    <row r="25" ht="12.75">
      <c r="B25" s="438"/>
    </row>
    <row r="26" ht="12.75" customHeight="1">
      <c r="B26" s="438"/>
    </row>
    <row r="27" ht="12.75">
      <c r="B27" s="438"/>
    </row>
    <row r="28" ht="12.75">
      <c r="B28" s="438"/>
    </row>
    <row r="29" ht="12.75">
      <c r="B29" s="438"/>
    </row>
  </sheetData>
  <sheetProtection sheet="1" objects="1" scenarios="1"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14.3. melléklet a 7/2012. (V.10.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I29" sqref="I29"/>
    </sheetView>
  </sheetViews>
  <sheetFormatPr defaultColWidth="9.00390625" defaultRowHeight="12.75"/>
  <cols>
    <col min="1" max="1" width="6.875" style="257" customWidth="1"/>
    <col min="2" max="2" width="35.50390625" style="258" customWidth="1"/>
    <col min="3" max="5" width="10.875" style="257" customWidth="1"/>
    <col min="6" max="6" width="35.625" style="257" customWidth="1"/>
    <col min="7" max="9" width="10.875" style="257" customWidth="1"/>
    <col min="10" max="16384" width="9.375" style="257" customWidth="1"/>
  </cols>
  <sheetData>
    <row r="1" spans="2:9" ht="39.75" customHeight="1">
      <c r="B1" s="255" t="s">
        <v>697</v>
      </c>
      <c r="C1" s="256"/>
      <c r="D1" s="256"/>
      <c r="E1" s="256"/>
      <c r="F1" s="256"/>
      <c r="G1" s="256"/>
      <c r="H1" s="256"/>
      <c r="I1" s="256"/>
    </row>
    <row r="2" ht="14.25" thickBot="1">
      <c r="I2" s="259" t="s">
        <v>365</v>
      </c>
    </row>
    <row r="3" spans="1:9" ht="18" customHeight="1" thickBot="1">
      <c r="A3" s="1119" t="s">
        <v>385</v>
      </c>
      <c r="B3" s="260" t="s">
        <v>341</v>
      </c>
      <c r="C3" s="261"/>
      <c r="D3" s="261"/>
      <c r="E3" s="261"/>
      <c r="F3" s="260" t="s">
        <v>356</v>
      </c>
      <c r="G3" s="261"/>
      <c r="H3" s="261"/>
      <c r="I3" s="262"/>
    </row>
    <row r="4" spans="1:9" s="266" customFormat="1" ht="33.75" customHeight="1" thickBot="1">
      <c r="A4" s="1120"/>
      <c r="B4" s="263" t="s">
        <v>366</v>
      </c>
      <c r="C4" s="264" t="s">
        <v>644</v>
      </c>
      <c r="D4" s="264" t="s">
        <v>645</v>
      </c>
      <c r="E4" s="264" t="s">
        <v>646</v>
      </c>
      <c r="F4" s="263" t="s">
        <v>366</v>
      </c>
      <c r="G4" s="264" t="s">
        <v>644</v>
      </c>
      <c r="H4" s="264" t="s">
        <v>645</v>
      </c>
      <c r="I4" s="264" t="s">
        <v>646</v>
      </c>
    </row>
    <row r="5" spans="1:9" s="266" customFormat="1" ht="12" customHeight="1" thickBot="1">
      <c r="A5" s="426">
        <v>1</v>
      </c>
      <c r="B5" s="732">
        <v>2</v>
      </c>
      <c r="C5" s="733">
        <v>3</v>
      </c>
      <c r="D5" s="733">
        <v>4</v>
      </c>
      <c r="E5" s="733">
        <v>5</v>
      </c>
      <c r="F5" s="732">
        <v>6</v>
      </c>
      <c r="G5" s="733">
        <v>7</v>
      </c>
      <c r="H5" s="733">
        <v>8</v>
      </c>
      <c r="I5" s="734">
        <v>9</v>
      </c>
    </row>
    <row r="6" spans="1:9" ht="12.75" customHeight="1">
      <c r="A6" s="715" t="s">
        <v>292</v>
      </c>
      <c r="B6" s="686" t="s">
        <v>973</v>
      </c>
      <c r="C6" s="267">
        <v>14</v>
      </c>
      <c r="D6" s="267">
        <v>530</v>
      </c>
      <c r="E6" s="267">
        <v>505</v>
      </c>
      <c r="F6" s="686" t="s">
        <v>398</v>
      </c>
      <c r="G6" s="267"/>
      <c r="H6" s="267">
        <v>7133</v>
      </c>
      <c r="I6" s="88">
        <v>7133</v>
      </c>
    </row>
    <row r="7" spans="1:9" ht="12.75" customHeight="1">
      <c r="A7" s="716" t="s">
        <v>293</v>
      </c>
      <c r="B7" s="270" t="s">
        <v>590</v>
      </c>
      <c r="C7" s="268">
        <v>3674</v>
      </c>
      <c r="D7" s="268">
        <v>3500</v>
      </c>
      <c r="E7" s="268">
        <v>3500</v>
      </c>
      <c r="F7" s="270" t="s">
        <v>410</v>
      </c>
      <c r="G7" s="268">
        <v>10748</v>
      </c>
      <c r="H7" s="268">
        <v>4546</v>
      </c>
      <c r="I7" s="80">
        <v>4545</v>
      </c>
    </row>
    <row r="8" spans="1:9" ht="12.75" customHeight="1">
      <c r="A8" s="716" t="s">
        <v>294</v>
      </c>
      <c r="B8" s="270" t="s">
        <v>535</v>
      </c>
      <c r="C8" s="268"/>
      <c r="D8" s="268"/>
      <c r="E8" s="268">
        <v>49</v>
      </c>
      <c r="F8" s="270" t="s">
        <v>465</v>
      </c>
      <c r="G8" s="268"/>
      <c r="H8" s="268">
        <v>999</v>
      </c>
      <c r="I8" s="80">
        <v>999</v>
      </c>
    </row>
    <row r="9" spans="1:9" ht="12.75" customHeight="1">
      <c r="A9" s="716" t="s">
        <v>295</v>
      </c>
      <c r="B9" s="270" t="s">
        <v>409</v>
      </c>
      <c r="C9" s="268"/>
      <c r="D9" s="268"/>
      <c r="E9" s="268"/>
      <c r="F9" s="270" t="s">
        <v>399</v>
      </c>
      <c r="G9" s="268"/>
      <c r="H9" s="268"/>
      <c r="I9" s="80"/>
    </row>
    <row r="10" spans="1:9" ht="12.75" customHeight="1">
      <c r="A10" s="716" t="s">
        <v>296</v>
      </c>
      <c r="B10" s="270" t="s">
        <v>353</v>
      </c>
      <c r="C10" s="268"/>
      <c r="D10" s="268"/>
      <c r="E10" s="268"/>
      <c r="F10" s="270" t="s">
        <v>591</v>
      </c>
      <c r="G10" s="268">
        <v>982</v>
      </c>
      <c r="H10" s="268">
        <v>1820</v>
      </c>
      <c r="I10" s="80">
        <v>1669</v>
      </c>
    </row>
    <row r="11" spans="1:9" ht="12.75" customHeight="1">
      <c r="A11" s="716" t="s">
        <v>297</v>
      </c>
      <c r="B11" s="270" t="s">
        <v>824</v>
      </c>
      <c r="C11" s="269"/>
      <c r="D11" s="268"/>
      <c r="E11" s="269"/>
      <c r="F11" s="270" t="s">
        <v>327</v>
      </c>
      <c r="G11" s="268"/>
      <c r="H11" s="268"/>
      <c r="I11" s="80"/>
    </row>
    <row r="12" spans="1:9" ht="12.75" customHeight="1">
      <c r="A12" s="716" t="s">
        <v>298</v>
      </c>
      <c r="B12" s="270" t="s">
        <v>35</v>
      </c>
      <c r="C12" s="268"/>
      <c r="D12" s="268"/>
      <c r="E12" s="268"/>
      <c r="F12" s="270" t="s">
        <v>592</v>
      </c>
      <c r="G12" s="268"/>
      <c r="H12" s="268"/>
      <c r="I12" s="80"/>
    </row>
    <row r="13" spans="1:9" ht="12.75" customHeight="1">
      <c r="A13" s="716" t="s">
        <v>299</v>
      </c>
      <c r="B13" s="270" t="s">
        <v>475</v>
      </c>
      <c r="C13" s="268"/>
      <c r="D13" s="268"/>
      <c r="E13" s="268"/>
      <c r="F13" s="689" t="s">
        <v>523</v>
      </c>
      <c r="G13" s="268"/>
      <c r="H13" s="268"/>
      <c r="I13" s="80"/>
    </row>
    <row r="14" spans="1:9" ht="12.75" customHeight="1">
      <c r="A14" s="716" t="s">
        <v>300</v>
      </c>
      <c r="B14" s="270" t="s">
        <v>972</v>
      </c>
      <c r="C14" s="269"/>
      <c r="D14" s="268">
        <v>1200</v>
      </c>
      <c r="E14" s="269">
        <v>800</v>
      </c>
      <c r="F14" s="270" t="s">
        <v>593</v>
      </c>
      <c r="G14" s="268">
        <v>357</v>
      </c>
      <c r="H14" s="268">
        <v>108</v>
      </c>
      <c r="I14" s="80">
        <v>103</v>
      </c>
    </row>
    <row r="15" spans="1:9" ht="12.75" customHeight="1" thickBot="1">
      <c r="A15" s="716" t="s">
        <v>301</v>
      </c>
      <c r="B15" s="270" t="s">
        <v>594</v>
      </c>
      <c r="C15" s="80"/>
      <c r="D15" s="268">
        <v>7972</v>
      </c>
      <c r="E15" s="80"/>
      <c r="F15" s="270" t="s">
        <v>361</v>
      </c>
      <c r="G15" s="268"/>
      <c r="H15" s="268"/>
      <c r="I15" s="80"/>
    </row>
    <row r="16" spans="1:9" ht="13.5" thickBot="1">
      <c r="A16" s="717" t="s">
        <v>302</v>
      </c>
      <c r="B16" s="718" t="s">
        <v>821</v>
      </c>
      <c r="C16" s="652">
        <f>SUM(C6:C15)</f>
        <v>3688</v>
      </c>
      <c r="D16" s="652">
        <f>SUM(D6:D15)</f>
        <v>13202</v>
      </c>
      <c r="E16" s="652">
        <f>SUM(E6:E15)</f>
        <v>4854</v>
      </c>
      <c r="F16" s="718" t="s">
        <v>822</v>
      </c>
      <c r="G16" s="652">
        <f>SUM(G6:G15)</f>
        <v>12087</v>
      </c>
      <c r="H16" s="652">
        <f>SUM(H6:H15)</f>
        <v>14606</v>
      </c>
      <c r="I16" s="737">
        <f>SUM(I6:I15)</f>
        <v>14449</v>
      </c>
    </row>
    <row r="17" spans="1:9" ht="12.75" customHeight="1">
      <c r="A17" s="782" t="s">
        <v>303</v>
      </c>
      <c r="B17" s="769" t="s">
        <v>595</v>
      </c>
      <c r="C17" s="783">
        <v>4662</v>
      </c>
      <c r="D17" s="783">
        <v>5625</v>
      </c>
      <c r="E17" s="783">
        <v>6009</v>
      </c>
      <c r="F17" s="689" t="s">
        <v>557</v>
      </c>
      <c r="G17" s="267"/>
      <c r="H17" s="267">
        <v>6000</v>
      </c>
      <c r="I17" s="88"/>
    </row>
    <row r="18" spans="1:9" ht="12.75" customHeight="1">
      <c r="A18" s="716" t="s">
        <v>304</v>
      </c>
      <c r="B18" s="689" t="s">
        <v>851</v>
      </c>
      <c r="C18" s="268"/>
      <c r="D18" s="268">
        <v>6000</v>
      </c>
      <c r="E18" s="268">
        <v>5677</v>
      </c>
      <c r="F18" s="689" t="s">
        <v>558</v>
      </c>
      <c r="G18" s="268"/>
      <c r="H18" s="268"/>
      <c r="I18" s="80"/>
    </row>
    <row r="19" spans="1:9" ht="12.75" customHeight="1">
      <c r="A19" s="716" t="s">
        <v>305</v>
      </c>
      <c r="B19" s="689" t="s">
        <v>543</v>
      </c>
      <c r="C19" s="268"/>
      <c r="D19" s="268"/>
      <c r="E19" s="268"/>
      <c r="F19" s="689" t="s">
        <v>559</v>
      </c>
      <c r="G19" s="268"/>
      <c r="H19" s="268">
        <v>371</v>
      </c>
      <c r="I19" s="80">
        <v>371</v>
      </c>
    </row>
    <row r="20" spans="1:9" ht="12.75" customHeight="1">
      <c r="A20" s="716" t="s">
        <v>306</v>
      </c>
      <c r="B20" s="689" t="s">
        <v>850</v>
      </c>
      <c r="C20" s="268"/>
      <c r="D20" s="268"/>
      <c r="E20" s="268"/>
      <c r="F20" s="689" t="s">
        <v>577</v>
      </c>
      <c r="G20" s="268"/>
      <c r="H20" s="268"/>
      <c r="I20" s="80"/>
    </row>
    <row r="21" spans="1:9" ht="12.75" customHeight="1">
      <c r="A21" s="716" t="s">
        <v>307</v>
      </c>
      <c r="B21" s="689" t="s">
        <v>579</v>
      </c>
      <c r="C21" s="268"/>
      <c r="D21" s="268"/>
      <c r="E21" s="268"/>
      <c r="F21" s="773" t="s">
        <v>578</v>
      </c>
      <c r="G21" s="268"/>
      <c r="H21" s="268"/>
      <c r="I21" s="80"/>
    </row>
    <row r="22" spans="1:9" ht="12.75" customHeight="1">
      <c r="A22" s="716" t="s">
        <v>308</v>
      </c>
      <c r="B22" s="773" t="s">
        <v>581</v>
      </c>
      <c r="C22" s="268"/>
      <c r="D22" s="268"/>
      <c r="E22" s="268"/>
      <c r="F22" s="689" t="s">
        <v>580</v>
      </c>
      <c r="G22" s="268"/>
      <c r="H22" s="268"/>
      <c r="I22" s="80"/>
    </row>
    <row r="23" spans="1:9" ht="12.75" customHeight="1">
      <c r="A23" s="716" t="s">
        <v>309</v>
      </c>
      <c r="B23" s="689" t="s">
        <v>583</v>
      </c>
      <c r="C23" s="268"/>
      <c r="D23" s="268"/>
      <c r="E23" s="268"/>
      <c r="F23" s="686" t="s">
        <v>582</v>
      </c>
      <c r="G23" s="268"/>
      <c r="H23" s="268"/>
      <c r="I23" s="80"/>
    </row>
    <row r="24" spans="1:9" ht="12.75" customHeight="1">
      <c r="A24" s="716" t="s">
        <v>310</v>
      </c>
      <c r="B24" s="686" t="s">
        <v>585</v>
      </c>
      <c r="C24" s="268"/>
      <c r="D24" s="268"/>
      <c r="E24" s="268"/>
      <c r="F24" s="270" t="s">
        <v>584</v>
      </c>
      <c r="G24" s="268"/>
      <c r="H24" s="268"/>
      <c r="I24" s="80"/>
    </row>
    <row r="25" spans="1:9" ht="12.75" customHeight="1">
      <c r="A25" s="716" t="s">
        <v>311</v>
      </c>
      <c r="B25" s="289" t="s">
        <v>586</v>
      </c>
      <c r="C25" s="268"/>
      <c r="D25" s="268"/>
      <c r="E25" s="268"/>
      <c r="F25" s="686" t="s">
        <v>912</v>
      </c>
      <c r="G25" s="268"/>
      <c r="H25" s="268"/>
      <c r="I25" s="80"/>
    </row>
    <row r="26" spans="1:9" ht="12.75" customHeight="1" thickBot="1">
      <c r="A26" s="719" t="s">
        <v>312</v>
      </c>
      <c r="B26" s="273" t="s">
        <v>911</v>
      </c>
      <c r="C26" s="271"/>
      <c r="D26" s="271"/>
      <c r="E26" s="271"/>
      <c r="F26" s="289"/>
      <c r="G26" s="271"/>
      <c r="H26" s="271"/>
      <c r="I26" s="85"/>
    </row>
    <row r="27" spans="1:9" ht="13.5" thickBot="1">
      <c r="A27" s="717" t="s">
        <v>313</v>
      </c>
      <c r="B27" s="718" t="s">
        <v>596</v>
      </c>
      <c r="C27" s="652">
        <f>SUM(C18:C26)</f>
        <v>0</v>
      </c>
      <c r="D27" s="652">
        <f>SUM(D18:D26)</f>
        <v>6000</v>
      </c>
      <c r="E27" s="652">
        <f>SUM(E18:E26)</f>
        <v>5677</v>
      </c>
      <c r="F27" s="718" t="s">
        <v>597</v>
      </c>
      <c r="G27" s="652">
        <f>SUM(G17:G26)</f>
        <v>0</v>
      </c>
      <c r="H27" s="652">
        <f>SUM(H17:H26)</f>
        <v>6371</v>
      </c>
      <c r="I27" s="737">
        <f>SUM(I17:I26)</f>
        <v>371</v>
      </c>
    </row>
    <row r="28" spans="1:9" ht="14.25" customHeight="1" thickBot="1">
      <c r="A28" s="717" t="s">
        <v>314</v>
      </c>
      <c r="B28" s="722" t="s">
        <v>598</v>
      </c>
      <c r="C28" s="274">
        <f>+C16+C17+C27</f>
        <v>8350</v>
      </c>
      <c r="D28" s="274">
        <f>+D16+D17+D27</f>
        <v>24827</v>
      </c>
      <c r="E28" s="274">
        <f>+E16+E17+E27</f>
        <v>16540</v>
      </c>
      <c r="F28" s="722" t="s">
        <v>599</v>
      </c>
      <c r="G28" s="274">
        <f>+G16+G27</f>
        <v>12087</v>
      </c>
      <c r="H28" s="274">
        <f>+H16+H27</f>
        <v>20977</v>
      </c>
      <c r="I28" s="275">
        <f>+I16+I27</f>
        <v>14820</v>
      </c>
    </row>
    <row r="29" spans="1:9" ht="13.5" thickBot="1">
      <c r="A29" s="717" t="s">
        <v>315</v>
      </c>
      <c r="B29" s="210" t="s">
        <v>974</v>
      </c>
      <c r="C29" s="739">
        <f>IF(((G16-C16)&gt;0),G16-C16,"----")</f>
        <v>8399</v>
      </c>
      <c r="D29" s="739">
        <f>IF(((H16-D16)&gt;0),H16-D16,"----")</f>
        <v>1404</v>
      </c>
      <c r="E29" s="739">
        <f>IF(((I16-E16)&gt;0),I16-E16,"----")</f>
        <v>9595</v>
      </c>
      <c r="F29" s="784" t="s">
        <v>975</v>
      </c>
      <c r="G29" s="780" t="str">
        <f>IF(((C16-G16)&gt;0),C16-G16,"----")</f>
        <v>----</v>
      </c>
      <c r="H29" s="780" t="str">
        <f>IF(((D16-H16)&gt;0),D16-H16,"----")</f>
        <v>----</v>
      </c>
      <c r="I29" s="781" t="str">
        <f>IF(((E16-I16)&gt;0),E16-I16,"----")</f>
        <v>----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2.2. melléklet a 7/2012. (V.10..) önkormányzati rendelethez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15" sqref="C15"/>
    </sheetView>
  </sheetViews>
  <sheetFormatPr defaultColWidth="9.00390625" defaultRowHeight="12.75"/>
  <cols>
    <col min="1" max="1" width="5.625" style="438" customWidth="1"/>
    <col min="2" max="2" width="62.375" style="127" customWidth="1"/>
    <col min="3" max="3" width="16.375" style="438" customWidth="1"/>
    <col min="4" max="4" width="12.875" style="438" customWidth="1"/>
    <col min="5" max="5" width="16.00390625" style="438" customWidth="1"/>
    <col min="6" max="6" width="14.875" style="438" customWidth="1"/>
    <col min="7" max="7" width="12.875" style="438" customWidth="1"/>
    <col min="8" max="8" width="16.00390625" style="438" customWidth="1"/>
    <col min="9" max="16384" width="9.375" style="438" customWidth="1"/>
  </cols>
  <sheetData>
    <row r="1" spans="1:8" s="169" customFormat="1" ht="37.5" customHeight="1">
      <c r="A1" s="1212" t="s">
        <v>902</v>
      </c>
      <c r="B1" s="1212"/>
      <c r="C1" s="1212"/>
      <c r="D1" s="1212"/>
      <c r="E1" s="1212"/>
      <c r="F1" s="1212"/>
      <c r="G1" s="1212"/>
      <c r="H1" s="1212"/>
    </row>
    <row r="2" spans="1:8" s="169" customFormat="1" ht="20.25" customHeight="1">
      <c r="A2" s="1214" t="s">
        <v>978</v>
      </c>
      <c r="B2" s="1214"/>
      <c r="C2" s="1214"/>
      <c r="D2" s="1214"/>
      <c r="E2" s="1214"/>
      <c r="F2" s="1214"/>
      <c r="G2" s="1214"/>
      <c r="H2" s="1214"/>
    </row>
    <row r="3" spans="1:8" s="169" customFormat="1" ht="18.75" customHeight="1">
      <c r="A3" s="1227" t="s">
        <v>667</v>
      </c>
      <c r="B3" s="1227"/>
      <c r="C3" s="1227"/>
      <c r="D3" s="1227"/>
      <c r="E3" s="1227"/>
      <c r="F3" s="1227"/>
      <c r="G3" s="1227"/>
      <c r="H3" s="1227"/>
    </row>
    <row r="4" spans="1:8" s="127" customFormat="1" ht="13.5" customHeight="1" thickBot="1">
      <c r="A4" s="1226" t="s">
        <v>336</v>
      </c>
      <c r="B4" s="1226"/>
      <c r="C4" s="1226"/>
      <c r="D4" s="1226"/>
      <c r="E4" s="1226"/>
      <c r="F4" s="1226"/>
      <c r="G4" s="1226"/>
      <c r="H4" s="1226"/>
    </row>
    <row r="5" spans="1:8" ht="49.5" customHeight="1" thickBot="1">
      <c r="A5" s="889" t="s">
        <v>290</v>
      </c>
      <c r="B5" s="890" t="s">
        <v>366</v>
      </c>
      <c r="C5" s="894" t="s">
        <v>860</v>
      </c>
      <c r="D5" s="895" t="s">
        <v>861</v>
      </c>
      <c r="E5" s="896" t="s">
        <v>862</v>
      </c>
      <c r="F5" s="899" t="s">
        <v>863</v>
      </c>
      <c r="G5" s="895" t="s">
        <v>861</v>
      </c>
      <c r="H5" s="896" t="s">
        <v>864</v>
      </c>
    </row>
    <row r="6" spans="1:8" s="475" customFormat="1" ht="24" customHeight="1">
      <c r="A6" s="891">
        <v>1</v>
      </c>
      <c r="B6" s="892" t="s">
        <v>101</v>
      </c>
      <c r="C6" s="517"/>
      <c r="D6" s="444"/>
      <c r="E6" s="897">
        <f>C6+D6</f>
        <v>0</v>
      </c>
      <c r="F6" s="517"/>
      <c r="G6" s="463"/>
      <c r="H6" s="518">
        <f>F6+G6</f>
        <v>0</v>
      </c>
    </row>
    <row r="7" spans="1:8" s="475" customFormat="1" ht="24" customHeight="1">
      <c r="A7" s="224">
        <v>2</v>
      </c>
      <c r="B7" s="893" t="s">
        <v>102</v>
      </c>
      <c r="C7" s="520"/>
      <c r="D7" s="454"/>
      <c r="E7" s="898">
        <f aca="true" t="shared" si="0" ref="E7:E19">C7+D7</f>
        <v>0</v>
      </c>
      <c r="F7" s="520"/>
      <c r="G7" s="454"/>
      <c r="H7" s="519">
        <f aca="true" t="shared" si="1" ref="H7:H19">F7+G7</f>
        <v>0</v>
      </c>
    </row>
    <row r="8" spans="1:8" s="125" customFormat="1" ht="24" customHeight="1" thickBot="1">
      <c r="A8" s="900">
        <v>3</v>
      </c>
      <c r="B8" s="964" t="s">
        <v>638</v>
      </c>
      <c r="C8" s="943"/>
      <c r="D8" s="160"/>
      <c r="E8" s="902">
        <f t="shared" si="0"/>
        <v>0</v>
      </c>
      <c r="F8" s="943"/>
      <c r="G8" s="160"/>
      <c r="H8" s="903">
        <f t="shared" si="1"/>
        <v>0</v>
      </c>
    </row>
    <row r="9" spans="1:8" s="475" customFormat="1" ht="24" customHeight="1" thickBot="1">
      <c r="A9" s="909" t="s">
        <v>111</v>
      </c>
      <c r="B9" s="910" t="s">
        <v>634</v>
      </c>
      <c r="C9" s="939">
        <f aca="true" t="shared" si="2" ref="C9:H9">+C6+C7+C8</f>
        <v>0</v>
      </c>
      <c r="D9" s="940">
        <f t="shared" si="2"/>
        <v>0</v>
      </c>
      <c r="E9" s="941">
        <f t="shared" si="2"/>
        <v>0</v>
      </c>
      <c r="F9" s="939">
        <f t="shared" si="2"/>
        <v>0</v>
      </c>
      <c r="G9" s="940">
        <f t="shared" si="2"/>
        <v>0</v>
      </c>
      <c r="H9" s="942">
        <f t="shared" si="2"/>
        <v>0</v>
      </c>
    </row>
    <row r="10" spans="1:8" s="475" customFormat="1" ht="24" customHeight="1">
      <c r="A10" s="904">
        <v>4</v>
      </c>
      <c r="B10" s="905" t="s">
        <v>103</v>
      </c>
      <c r="C10" s="906"/>
      <c r="D10" s="158"/>
      <c r="E10" s="907">
        <f t="shared" si="0"/>
        <v>0</v>
      </c>
      <c r="F10" s="906"/>
      <c r="G10" s="158"/>
      <c r="H10" s="908">
        <f t="shared" si="1"/>
        <v>0</v>
      </c>
    </row>
    <row r="11" spans="1:8" s="475" customFormat="1" ht="24" customHeight="1">
      <c r="A11" s="224">
        <v>5</v>
      </c>
      <c r="B11" s="893" t="s">
        <v>104</v>
      </c>
      <c r="C11" s="520"/>
      <c r="D11" s="454"/>
      <c r="E11" s="898">
        <f t="shared" si="0"/>
        <v>0</v>
      </c>
      <c r="F11" s="520"/>
      <c r="G11" s="454"/>
      <c r="H11" s="519">
        <f t="shared" si="1"/>
        <v>0</v>
      </c>
    </row>
    <row r="12" spans="1:8" s="125" customFormat="1" ht="24" customHeight="1" thickBot="1">
      <c r="A12" s="900">
        <v>6</v>
      </c>
      <c r="B12" s="901" t="s">
        <v>105</v>
      </c>
      <c r="C12" s="943"/>
      <c r="D12" s="160"/>
      <c r="E12" s="902">
        <f t="shared" si="0"/>
        <v>0</v>
      </c>
      <c r="F12" s="943"/>
      <c r="G12" s="160"/>
      <c r="H12" s="903">
        <f t="shared" si="1"/>
        <v>0</v>
      </c>
    </row>
    <row r="13" spans="1:8" s="521" customFormat="1" ht="21" customHeight="1" thickBot="1">
      <c r="A13" s="909" t="s">
        <v>112</v>
      </c>
      <c r="B13" s="911" t="s">
        <v>635</v>
      </c>
      <c r="C13" s="939">
        <f aca="true" t="shared" si="3" ref="C13:H13">+C10+C11+C12</f>
        <v>0</v>
      </c>
      <c r="D13" s="940">
        <f t="shared" si="3"/>
        <v>0</v>
      </c>
      <c r="E13" s="941">
        <f t="shared" si="3"/>
        <v>0</v>
      </c>
      <c r="F13" s="939">
        <f t="shared" si="3"/>
        <v>0</v>
      </c>
      <c r="G13" s="940">
        <f t="shared" si="3"/>
        <v>0</v>
      </c>
      <c r="H13" s="942">
        <f t="shared" si="3"/>
        <v>0</v>
      </c>
    </row>
    <row r="14" spans="1:8" s="125" customFormat="1" ht="22.5" customHeight="1" thickBot="1">
      <c r="A14" s="909" t="s">
        <v>113</v>
      </c>
      <c r="B14" s="911" t="s">
        <v>106</v>
      </c>
      <c r="C14" s="939">
        <f aca="true" t="shared" si="4" ref="C14:H14">+C9-C13</f>
        <v>0</v>
      </c>
      <c r="D14" s="940">
        <f t="shared" si="4"/>
        <v>0</v>
      </c>
      <c r="E14" s="941">
        <f t="shared" si="4"/>
        <v>0</v>
      </c>
      <c r="F14" s="939">
        <f t="shared" si="4"/>
        <v>0</v>
      </c>
      <c r="G14" s="940">
        <f t="shared" si="4"/>
        <v>0</v>
      </c>
      <c r="H14" s="942">
        <f t="shared" si="4"/>
        <v>0</v>
      </c>
    </row>
    <row r="15" spans="1:8" ht="18.75" customHeight="1">
      <c r="A15" s="904">
        <v>7</v>
      </c>
      <c r="B15" s="944" t="s">
        <v>107</v>
      </c>
      <c r="C15" s="948"/>
      <c r="D15" s="949"/>
      <c r="E15" s="907">
        <f t="shared" si="0"/>
        <v>0</v>
      </c>
      <c r="F15" s="948"/>
      <c r="G15" s="949"/>
      <c r="H15" s="908">
        <f t="shared" si="1"/>
        <v>0</v>
      </c>
    </row>
    <row r="16" spans="1:8" ht="28.5" customHeight="1">
      <c r="A16" s="224">
        <v>8</v>
      </c>
      <c r="B16" s="945" t="s">
        <v>108</v>
      </c>
      <c r="C16" s="950"/>
      <c r="D16" s="951"/>
      <c r="E16" s="898">
        <f t="shared" si="0"/>
        <v>0</v>
      </c>
      <c r="F16" s="950"/>
      <c r="G16" s="951"/>
      <c r="H16" s="519">
        <f t="shared" si="1"/>
        <v>0</v>
      </c>
    </row>
    <row r="17" spans="1:8" ht="28.5" customHeight="1" thickBot="1">
      <c r="A17" s="900">
        <v>9</v>
      </c>
      <c r="B17" s="946" t="s">
        <v>639</v>
      </c>
      <c r="C17" s="952"/>
      <c r="D17" s="953"/>
      <c r="E17" s="902">
        <f t="shared" si="0"/>
        <v>0</v>
      </c>
      <c r="F17" s="952"/>
      <c r="G17" s="953"/>
      <c r="H17" s="903">
        <f t="shared" si="1"/>
        <v>0</v>
      </c>
    </row>
    <row r="18" spans="1:8" ht="23.25" customHeight="1" thickBot="1">
      <c r="A18" s="909" t="s">
        <v>114</v>
      </c>
      <c r="B18" s="947" t="s">
        <v>109</v>
      </c>
      <c r="C18" s="954">
        <f aca="true" t="shared" si="5" ref="C18:H18">+C14-C15-C16+C17</f>
        <v>0</v>
      </c>
      <c r="D18" s="955">
        <f t="shared" si="5"/>
        <v>0</v>
      </c>
      <c r="E18" s="956">
        <f t="shared" si="5"/>
        <v>0</v>
      </c>
      <c r="F18" s="954">
        <f t="shared" si="5"/>
        <v>0</v>
      </c>
      <c r="G18" s="955">
        <f t="shared" si="5"/>
        <v>0</v>
      </c>
      <c r="H18" s="957">
        <f t="shared" si="5"/>
        <v>0</v>
      </c>
    </row>
    <row r="19" spans="1:8" ht="17.25" customHeight="1" thickBot="1">
      <c r="A19" s="909" t="s">
        <v>115</v>
      </c>
      <c r="B19" s="947" t="s">
        <v>903</v>
      </c>
      <c r="C19" s="958"/>
      <c r="D19" s="959"/>
      <c r="E19" s="912">
        <f t="shared" si="0"/>
        <v>0</v>
      </c>
      <c r="F19" s="958"/>
      <c r="G19" s="959"/>
      <c r="H19" s="913">
        <f t="shared" si="1"/>
        <v>0</v>
      </c>
    </row>
    <row r="20" spans="1:8" ht="17.25" customHeight="1" thickBot="1">
      <c r="A20" s="909" t="s">
        <v>116</v>
      </c>
      <c r="B20" s="947" t="s">
        <v>110</v>
      </c>
      <c r="C20" s="960">
        <f aca="true" t="shared" si="6" ref="C20:H20">+C14-C16-C17-C19</f>
        <v>0</v>
      </c>
      <c r="D20" s="961">
        <f t="shared" si="6"/>
        <v>0</v>
      </c>
      <c r="E20" s="962">
        <f t="shared" si="6"/>
        <v>0</v>
      </c>
      <c r="F20" s="960">
        <f t="shared" si="6"/>
        <v>0</v>
      </c>
      <c r="G20" s="961">
        <f t="shared" si="6"/>
        <v>0</v>
      </c>
      <c r="H20" s="963">
        <f t="shared" si="6"/>
        <v>0</v>
      </c>
    </row>
    <row r="21" ht="12.75" customHeight="1">
      <c r="B21" s="438"/>
    </row>
    <row r="22" ht="12.75">
      <c r="B22" s="438"/>
    </row>
    <row r="23" ht="12.75">
      <c r="B23" s="438"/>
    </row>
  </sheetData>
  <sheetProtection sheet="1" objects="1" scenarios="1"/>
  <mergeCells count="4">
    <mergeCell ref="A1:H1"/>
    <mergeCell ref="A3:H3"/>
    <mergeCell ref="A2:H2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17.4. melléklet a ……/2012. (……)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7.00390625" style="522" customWidth="1"/>
    <col min="2" max="2" width="32.625" style="523" customWidth="1"/>
    <col min="3" max="7" width="11.875" style="523" customWidth="1"/>
    <col min="8" max="16384" width="9.375" style="523" customWidth="1"/>
  </cols>
  <sheetData>
    <row r="1" ht="14.25" thickBot="1">
      <c r="G1" s="259" t="s">
        <v>365</v>
      </c>
    </row>
    <row r="2" spans="1:7" ht="17.25" customHeight="1" thickBot="1">
      <c r="A2" s="1232" t="s">
        <v>290</v>
      </c>
      <c r="B2" s="1234" t="s">
        <v>914</v>
      </c>
      <c r="C2" s="1234" t="s">
        <v>915</v>
      </c>
      <c r="D2" s="1234" t="s">
        <v>916</v>
      </c>
      <c r="E2" s="1230" t="s">
        <v>1079</v>
      </c>
      <c r="F2" s="1230"/>
      <c r="G2" s="1231"/>
    </row>
    <row r="3" spans="1:7" s="526" customFormat="1" ht="57.75" customHeight="1" thickBot="1">
      <c r="A3" s="1233"/>
      <c r="B3" s="1235"/>
      <c r="C3" s="1235"/>
      <c r="D3" s="1235"/>
      <c r="E3" s="524" t="s">
        <v>328</v>
      </c>
      <c r="F3" s="524" t="s">
        <v>917</v>
      </c>
      <c r="G3" s="525" t="s">
        <v>918</v>
      </c>
    </row>
    <row r="4" spans="1:7" s="530" customFormat="1" ht="15" customHeight="1" thickBot="1">
      <c r="A4" s="527">
        <v>1</v>
      </c>
      <c r="B4" s="528">
        <v>2</v>
      </c>
      <c r="C4" s="528">
        <v>3</v>
      </c>
      <c r="D4" s="528">
        <v>4</v>
      </c>
      <c r="E4" s="528" t="s">
        <v>919</v>
      </c>
      <c r="F4" s="528">
        <v>6</v>
      </c>
      <c r="G4" s="529">
        <v>7</v>
      </c>
    </row>
    <row r="5" spans="1:7" ht="15" customHeight="1">
      <c r="A5" s="531" t="s">
        <v>292</v>
      </c>
      <c r="B5" s="532" t="s">
        <v>753</v>
      </c>
      <c r="C5" s="267">
        <v>117</v>
      </c>
      <c r="D5" s="267"/>
      <c r="E5" s="711">
        <f>C5+D5</f>
        <v>117</v>
      </c>
      <c r="F5" s="267">
        <v>117</v>
      </c>
      <c r="G5" s="88"/>
    </row>
    <row r="6" spans="1:7" ht="15" customHeight="1">
      <c r="A6" s="533" t="s">
        <v>293</v>
      </c>
      <c r="B6" s="534" t="s">
        <v>813</v>
      </c>
      <c r="C6" s="268">
        <v>5926</v>
      </c>
      <c r="D6" s="268"/>
      <c r="E6" s="711">
        <f aca="true" t="shared" si="0" ref="E6:E35">C6+D6</f>
        <v>5926</v>
      </c>
      <c r="F6" s="268">
        <v>4206</v>
      </c>
      <c r="G6" s="80">
        <v>1720</v>
      </c>
    </row>
    <row r="7" spans="1:7" ht="15" customHeight="1">
      <c r="A7" s="533" t="s">
        <v>294</v>
      </c>
      <c r="B7" s="534"/>
      <c r="C7" s="268"/>
      <c r="D7" s="268"/>
      <c r="E7" s="711">
        <f t="shared" si="0"/>
        <v>0</v>
      </c>
      <c r="F7" s="268"/>
      <c r="G7" s="80"/>
    </row>
    <row r="8" spans="1:7" ht="15" customHeight="1">
      <c r="A8" s="533" t="s">
        <v>295</v>
      </c>
      <c r="B8" s="534"/>
      <c r="C8" s="268"/>
      <c r="D8" s="268"/>
      <c r="E8" s="711">
        <f t="shared" si="0"/>
        <v>0</v>
      </c>
      <c r="F8" s="268"/>
      <c r="G8" s="80"/>
    </row>
    <row r="9" spans="1:7" ht="15" customHeight="1">
      <c r="A9" s="533" t="s">
        <v>296</v>
      </c>
      <c r="B9" s="534"/>
      <c r="C9" s="268"/>
      <c r="D9" s="268"/>
      <c r="E9" s="711">
        <f t="shared" si="0"/>
        <v>0</v>
      </c>
      <c r="F9" s="268"/>
      <c r="G9" s="80"/>
    </row>
    <row r="10" spans="1:7" ht="15" customHeight="1">
      <c r="A10" s="533" t="s">
        <v>297</v>
      </c>
      <c r="B10" s="534"/>
      <c r="C10" s="268"/>
      <c r="D10" s="268"/>
      <c r="E10" s="711">
        <f t="shared" si="0"/>
        <v>0</v>
      </c>
      <c r="F10" s="268"/>
      <c r="G10" s="80"/>
    </row>
    <row r="11" spans="1:7" ht="15" customHeight="1">
      <c r="A11" s="533" t="s">
        <v>298</v>
      </c>
      <c r="B11" s="534"/>
      <c r="C11" s="268"/>
      <c r="D11" s="268"/>
      <c r="E11" s="711">
        <f t="shared" si="0"/>
        <v>0</v>
      </c>
      <c r="F11" s="268"/>
      <c r="G11" s="80"/>
    </row>
    <row r="12" spans="1:7" ht="15" customHeight="1">
      <c r="A12" s="533" t="s">
        <v>299</v>
      </c>
      <c r="B12" s="534"/>
      <c r="C12" s="268"/>
      <c r="D12" s="268"/>
      <c r="E12" s="711">
        <f t="shared" si="0"/>
        <v>0</v>
      </c>
      <c r="F12" s="268"/>
      <c r="G12" s="80"/>
    </row>
    <row r="13" spans="1:7" ht="15" customHeight="1">
      <c r="A13" s="533" t="s">
        <v>300</v>
      </c>
      <c r="B13" s="534"/>
      <c r="C13" s="268"/>
      <c r="D13" s="268"/>
      <c r="E13" s="711">
        <f t="shared" si="0"/>
        <v>0</v>
      </c>
      <c r="F13" s="268"/>
      <c r="G13" s="80"/>
    </row>
    <row r="14" spans="1:7" ht="15" customHeight="1">
      <c r="A14" s="533" t="s">
        <v>301</v>
      </c>
      <c r="B14" s="534"/>
      <c r="C14" s="268"/>
      <c r="D14" s="268"/>
      <c r="E14" s="711">
        <f t="shared" si="0"/>
        <v>0</v>
      </c>
      <c r="F14" s="268"/>
      <c r="G14" s="80"/>
    </row>
    <row r="15" spans="1:7" ht="15" customHeight="1">
      <c r="A15" s="533" t="s">
        <v>302</v>
      </c>
      <c r="B15" s="534"/>
      <c r="C15" s="268"/>
      <c r="D15" s="268"/>
      <c r="E15" s="711">
        <f t="shared" si="0"/>
        <v>0</v>
      </c>
      <c r="F15" s="268"/>
      <c r="G15" s="80"/>
    </row>
    <row r="16" spans="1:7" ht="15" customHeight="1">
      <c r="A16" s="533" t="s">
        <v>303</v>
      </c>
      <c r="B16" s="534"/>
      <c r="C16" s="268"/>
      <c r="D16" s="268"/>
      <c r="E16" s="711">
        <f t="shared" si="0"/>
        <v>0</v>
      </c>
      <c r="F16" s="268"/>
      <c r="G16" s="80"/>
    </row>
    <row r="17" spans="1:7" ht="15" customHeight="1">
      <c r="A17" s="533" t="s">
        <v>304</v>
      </c>
      <c r="B17" s="534"/>
      <c r="C17" s="268"/>
      <c r="D17" s="268"/>
      <c r="E17" s="711">
        <f t="shared" si="0"/>
        <v>0</v>
      </c>
      <c r="F17" s="268"/>
      <c r="G17" s="80"/>
    </row>
    <row r="18" spans="1:7" ht="15" customHeight="1">
      <c r="A18" s="533" t="s">
        <v>305</v>
      </c>
      <c r="B18" s="534"/>
      <c r="C18" s="268"/>
      <c r="D18" s="268"/>
      <c r="E18" s="711">
        <f t="shared" si="0"/>
        <v>0</v>
      </c>
      <c r="F18" s="268"/>
      <c r="G18" s="80"/>
    </row>
    <row r="19" spans="1:7" ht="15" customHeight="1">
      <c r="A19" s="533" t="s">
        <v>306</v>
      </c>
      <c r="B19" s="534"/>
      <c r="C19" s="268"/>
      <c r="D19" s="268"/>
      <c r="E19" s="711">
        <f t="shared" si="0"/>
        <v>0</v>
      </c>
      <c r="F19" s="268"/>
      <c r="G19" s="80"/>
    </row>
    <row r="20" spans="1:7" ht="15" customHeight="1">
      <c r="A20" s="533" t="s">
        <v>307</v>
      </c>
      <c r="B20" s="534"/>
      <c r="C20" s="268"/>
      <c r="D20" s="268"/>
      <c r="E20" s="711">
        <f t="shared" si="0"/>
        <v>0</v>
      </c>
      <c r="F20" s="268"/>
      <c r="G20" s="80"/>
    </row>
    <row r="21" spans="1:7" ht="15" customHeight="1">
      <c r="A21" s="533" t="s">
        <v>308</v>
      </c>
      <c r="B21" s="534"/>
      <c r="C21" s="268"/>
      <c r="D21" s="268"/>
      <c r="E21" s="711">
        <f t="shared" si="0"/>
        <v>0</v>
      </c>
      <c r="F21" s="268"/>
      <c r="G21" s="80"/>
    </row>
    <row r="22" spans="1:7" ht="15" customHeight="1">
      <c r="A22" s="533" t="s">
        <v>309</v>
      </c>
      <c r="B22" s="534"/>
      <c r="C22" s="268"/>
      <c r="D22" s="268"/>
      <c r="E22" s="711">
        <f t="shared" si="0"/>
        <v>0</v>
      </c>
      <c r="F22" s="268"/>
      <c r="G22" s="80"/>
    </row>
    <row r="23" spans="1:7" ht="15" customHeight="1">
      <c r="A23" s="533" t="s">
        <v>310</v>
      </c>
      <c r="B23" s="534"/>
      <c r="C23" s="268"/>
      <c r="D23" s="268"/>
      <c r="E23" s="711">
        <f t="shared" si="0"/>
        <v>0</v>
      </c>
      <c r="F23" s="268"/>
      <c r="G23" s="80"/>
    </row>
    <row r="24" spans="1:7" ht="15" customHeight="1">
      <c r="A24" s="533" t="s">
        <v>311</v>
      </c>
      <c r="B24" s="534"/>
      <c r="C24" s="268"/>
      <c r="D24" s="268"/>
      <c r="E24" s="711">
        <f t="shared" si="0"/>
        <v>0</v>
      </c>
      <c r="F24" s="268"/>
      <c r="G24" s="80"/>
    </row>
    <row r="25" spans="1:7" ht="15" customHeight="1">
      <c r="A25" s="533" t="s">
        <v>312</v>
      </c>
      <c r="B25" s="534"/>
      <c r="C25" s="268"/>
      <c r="D25" s="268"/>
      <c r="E25" s="711">
        <f t="shared" si="0"/>
        <v>0</v>
      </c>
      <c r="F25" s="268"/>
      <c r="G25" s="80"/>
    </row>
    <row r="26" spans="1:7" ht="15" customHeight="1">
      <c r="A26" s="533" t="s">
        <v>313</v>
      </c>
      <c r="B26" s="534"/>
      <c r="C26" s="268"/>
      <c r="D26" s="268"/>
      <c r="E26" s="711">
        <f t="shared" si="0"/>
        <v>0</v>
      </c>
      <c r="F26" s="268"/>
      <c r="G26" s="80"/>
    </row>
    <row r="27" spans="1:7" ht="15" customHeight="1">
      <c r="A27" s="533" t="s">
        <v>314</v>
      </c>
      <c r="B27" s="534"/>
      <c r="C27" s="268"/>
      <c r="D27" s="268"/>
      <c r="E27" s="711">
        <f t="shared" si="0"/>
        <v>0</v>
      </c>
      <c r="F27" s="268"/>
      <c r="G27" s="80"/>
    </row>
    <row r="28" spans="1:7" ht="15" customHeight="1">
      <c r="A28" s="533" t="s">
        <v>315</v>
      </c>
      <c r="B28" s="534"/>
      <c r="C28" s="268"/>
      <c r="D28" s="268"/>
      <c r="E28" s="711">
        <f t="shared" si="0"/>
        <v>0</v>
      </c>
      <c r="F28" s="268"/>
      <c r="G28" s="80"/>
    </row>
    <row r="29" spans="1:7" ht="15" customHeight="1">
      <c r="A29" s="533" t="s">
        <v>316</v>
      </c>
      <c r="B29" s="534"/>
      <c r="C29" s="268"/>
      <c r="D29" s="268"/>
      <c r="E29" s="711">
        <f t="shared" si="0"/>
        <v>0</v>
      </c>
      <c r="F29" s="268"/>
      <c r="G29" s="80"/>
    </row>
    <row r="30" spans="1:7" ht="15" customHeight="1">
      <c r="A30" s="533" t="s">
        <v>317</v>
      </c>
      <c r="B30" s="534"/>
      <c r="C30" s="268"/>
      <c r="D30" s="268"/>
      <c r="E30" s="711"/>
      <c r="F30" s="268"/>
      <c r="G30" s="80"/>
    </row>
    <row r="31" spans="1:7" ht="15" customHeight="1">
      <c r="A31" s="533" t="s">
        <v>318</v>
      </c>
      <c r="B31" s="534"/>
      <c r="C31" s="268"/>
      <c r="D31" s="268"/>
      <c r="E31" s="711">
        <f t="shared" si="0"/>
        <v>0</v>
      </c>
      <c r="F31" s="268"/>
      <c r="G31" s="80"/>
    </row>
    <row r="32" spans="1:7" ht="15" customHeight="1">
      <c r="A32" s="533" t="s">
        <v>319</v>
      </c>
      <c r="B32" s="534"/>
      <c r="C32" s="268"/>
      <c r="D32" s="268"/>
      <c r="E32" s="711">
        <f t="shared" si="0"/>
        <v>0</v>
      </c>
      <c r="F32" s="268"/>
      <c r="G32" s="80"/>
    </row>
    <row r="33" spans="1:7" ht="15" customHeight="1">
      <c r="A33" s="533" t="s">
        <v>320</v>
      </c>
      <c r="B33" s="534"/>
      <c r="C33" s="268"/>
      <c r="D33" s="268"/>
      <c r="E33" s="711">
        <f t="shared" si="0"/>
        <v>0</v>
      </c>
      <c r="F33" s="268"/>
      <c r="G33" s="80"/>
    </row>
    <row r="34" spans="1:7" ht="15" customHeight="1">
      <c r="A34" s="533" t="s">
        <v>995</v>
      </c>
      <c r="B34" s="534"/>
      <c r="C34" s="268"/>
      <c r="D34" s="268"/>
      <c r="E34" s="711">
        <f t="shared" si="0"/>
        <v>0</v>
      </c>
      <c r="F34" s="268"/>
      <c r="G34" s="80"/>
    </row>
    <row r="35" spans="1:7" ht="15" customHeight="1" thickBot="1">
      <c r="A35" s="533" t="s">
        <v>997</v>
      </c>
      <c r="B35" s="535"/>
      <c r="C35" s="271"/>
      <c r="D35" s="271"/>
      <c r="E35" s="711">
        <f t="shared" si="0"/>
        <v>0</v>
      </c>
      <c r="F35" s="271"/>
      <c r="G35" s="85"/>
    </row>
    <row r="36" spans="1:7" ht="15" customHeight="1" thickBot="1">
      <c r="A36" s="1228" t="s">
        <v>329</v>
      </c>
      <c r="B36" s="1229"/>
      <c r="C36" s="290">
        <f>SUM(C5:C35)</f>
        <v>6043</v>
      </c>
      <c r="D36" s="290">
        <f>SUM(D5:D35)</f>
        <v>0</v>
      </c>
      <c r="E36" s="290">
        <f>SUM(E5:E35)</f>
        <v>6043</v>
      </c>
      <c r="F36" s="290">
        <f>SUM(F5:F35)</f>
        <v>4323</v>
      </c>
      <c r="G36" s="292">
        <f>SUM(G5:G35)</f>
        <v>1720</v>
      </c>
    </row>
  </sheetData>
  <sheetProtection sheet="1" objects="1" scenarios="1"/>
  <mergeCells count="6">
    <mergeCell ref="A36:B36"/>
    <mergeCell ref="E2:G2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15. melléklet a 7/2012. (V.10.) önkormányzati rendelethez&amp;"Times New Roman CE,Dőlt"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workbookViewId="0" topLeftCell="A1">
      <selection activeCell="D231" sqref="D231"/>
    </sheetView>
  </sheetViews>
  <sheetFormatPr defaultColWidth="12.00390625" defaultRowHeight="12.75"/>
  <cols>
    <col min="1" max="1" width="67.125" style="536" customWidth="1"/>
    <col min="2" max="2" width="6.125" style="536" customWidth="1"/>
    <col min="3" max="4" width="12.125" style="536" customWidth="1"/>
    <col min="5" max="5" width="12.125" style="587" customWidth="1"/>
    <col min="6" max="16384" width="12.00390625" style="536" customWidth="1"/>
  </cols>
  <sheetData>
    <row r="1" spans="1:5" ht="49.5" customHeight="1">
      <c r="A1" s="1236" t="s">
        <v>681</v>
      </c>
      <c r="B1" s="1237"/>
      <c r="C1" s="1237"/>
      <c r="D1" s="1237"/>
      <c r="E1" s="1237"/>
    </row>
    <row r="2" spans="3:5" ht="16.5" thickBot="1">
      <c r="C2" s="1239" t="s">
        <v>945</v>
      </c>
      <c r="D2" s="1239"/>
      <c r="E2" s="1239"/>
    </row>
    <row r="3" spans="1:5" ht="15.75" customHeight="1">
      <c r="A3" s="1240" t="s">
        <v>905</v>
      </c>
      <c r="B3" s="1243" t="s">
        <v>906</v>
      </c>
      <c r="C3" s="1246" t="s">
        <v>946</v>
      </c>
      <c r="D3" s="1246" t="s">
        <v>947</v>
      </c>
      <c r="E3" s="1250" t="s">
        <v>948</v>
      </c>
    </row>
    <row r="4" spans="1:5" ht="11.25" customHeight="1">
      <c r="A4" s="1241"/>
      <c r="B4" s="1244"/>
      <c r="C4" s="1247"/>
      <c r="D4" s="1247"/>
      <c r="E4" s="1251"/>
    </row>
    <row r="5" spans="1:5" ht="15.75">
      <c r="A5" s="1242"/>
      <c r="B5" s="1245"/>
      <c r="C5" s="1248" t="s">
        <v>907</v>
      </c>
      <c r="D5" s="1248"/>
      <c r="E5" s="1249"/>
    </row>
    <row r="6" spans="1:5" s="540" customFormat="1" ht="16.5" thickBot="1">
      <c r="A6" s="537">
        <v>1</v>
      </c>
      <c r="B6" s="538">
        <v>2</v>
      </c>
      <c r="C6" s="538">
        <v>3</v>
      </c>
      <c r="D6" s="538">
        <v>4</v>
      </c>
      <c r="E6" s="539">
        <v>5</v>
      </c>
    </row>
    <row r="7" spans="1:5" s="545" customFormat="1" ht="15.75">
      <c r="A7" s="541" t="s">
        <v>949</v>
      </c>
      <c r="B7" s="542" t="s">
        <v>950</v>
      </c>
      <c r="C7" s="543">
        <f>C8+C15+C18+C19+C20</f>
        <v>0</v>
      </c>
      <c r="D7" s="543">
        <f>D8+D15+D18+D19+D20</f>
        <v>0</v>
      </c>
      <c r="E7" s="544"/>
    </row>
    <row r="8" spans="1:5" s="545" customFormat="1" ht="16.5" customHeight="1">
      <c r="A8" s="546" t="s">
        <v>951</v>
      </c>
      <c r="B8" s="547" t="s">
        <v>952</v>
      </c>
      <c r="C8" s="548">
        <f>C9+C12</f>
        <v>0</v>
      </c>
      <c r="D8" s="548">
        <f>D9+D12</f>
        <v>0</v>
      </c>
      <c r="E8" s="549"/>
    </row>
    <row r="9" spans="1:5" s="545" customFormat="1" ht="15.75">
      <c r="A9" s="550" t="s">
        <v>953</v>
      </c>
      <c r="B9" s="547" t="s">
        <v>954</v>
      </c>
      <c r="C9" s="551">
        <f>SUM(C10:C11)</f>
        <v>0</v>
      </c>
      <c r="D9" s="551">
        <f>SUM(D10:D11)</f>
        <v>0</v>
      </c>
      <c r="E9" s="552"/>
    </row>
    <row r="10" spans="1:5" s="545" customFormat="1" ht="15.75">
      <c r="A10" s="553" t="s">
        <v>955</v>
      </c>
      <c r="B10" s="547" t="s">
        <v>956</v>
      </c>
      <c r="C10" s="554"/>
      <c r="D10" s="554"/>
      <c r="E10" s="552"/>
    </row>
    <row r="11" spans="1:5" s="545" customFormat="1" ht="15.75">
      <c r="A11" s="553" t="s">
        <v>957</v>
      </c>
      <c r="B11" s="547" t="s">
        <v>958</v>
      </c>
      <c r="C11" s="554"/>
      <c r="D11" s="554"/>
      <c r="E11" s="552"/>
    </row>
    <row r="12" spans="1:5" s="545" customFormat="1" ht="15.75">
      <c r="A12" s="550" t="s">
        <v>959</v>
      </c>
      <c r="B12" s="547" t="s">
        <v>960</v>
      </c>
      <c r="C12" s="551">
        <f>SUM(C13:C14)</f>
        <v>0</v>
      </c>
      <c r="D12" s="551">
        <f>SUM(D13:D14)</f>
        <v>0</v>
      </c>
      <c r="E12" s="552"/>
    </row>
    <row r="13" spans="1:5" s="545" customFormat="1" ht="15.75">
      <c r="A13" s="553" t="s">
        <v>961</v>
      </c>
      <c r="B13" s="547" t="s">
        <v>962</v>
      </c>
      <c r="C13" s="554"/>
      <c r="D13" s="554"/>
      <c r="E13" s="552"/>
    </row>
    <row r="14" spans="1:5" s="545" customFormat="1" ht="15.75">
      <c r="A14" s="553" t="s">
        <v>963</v>
      </c>
      <c r="B14" s="547" t="s">
        <v>964</v>
      </c>
      <c r="C14" s="554"/>
      <c r="D14" s="554"/>
      <c r="E14" s="552"/>
    </row>
    <row r="15" spans="1:5" s="545" customFormat="1" ht="15.75">
      <c r="A15" s="546" t="s">
        <v>965</v>
      </c>
      <c r="B15" s="547" t="s">
        <v>966</v>
      </c>
      <c r="C15" s="551">
        <f>SUM(C16:C17)</f>
        <v>0</v>
      </c>
      <c r="D15" s="551">
        <f>SUM(D16:D17)</f>
        <v>0</v>
      </c>
      <c r="E15" s="552"/>
    </row>
    <row r="16" spans="1:5" s="545" customFormat="1" ht="15.75">
      <c r="A16" s="553" t="s">
        <v>967</v>
      </c>
      <c r="B16" s="547" t="s">
        <v>301</v>
      </c>
      <c r="C16" s="554"/>
      <c r="D16" s="554"/>
      <c r="E16" s="552"/>
    </row>
    <row r="17" spans="1:5" s="545" customFormat="1" ht="15.75">
      <c r="A17" s="553" t="s">
        <v>968</v>
      </c>
      <c r="B17" s="547" t="s">
        <v>302</v>
      </c>
      <c r="C17" s="554"/>
      <c r="D17" s="554"/>
      <c r="E17" s="552"/>
    </row>
    <row r="18" spans="1:5" s="545" customFormat="1" ht="15.75">
      <c r="A18" s="546" t="s">
        <v>969</v>
      </c>
      <c r="B18" s="547" t="s">
        <v>303</v>
      </c>
      <c r="C18" s="554"/>
      <c r="D18" s="554"/>
      <c r="E18" s="552"/>
    </row>
    <row r="19" spans="1:5" s="545" customFormat="1" ht="15.75">
      <c r="A19" s="546" t="s">
        <v>970</v>
      </c>
      <c r="B19" s="547" t="s">
        <v>304</v>
      </c>
      <c r="C19" s="554"/>
      <c r="D19" s="555"/>
      <c r="E19" s="552"/>
    </row>
    <row r="20" spans="1:5" s="545" customFormat="1" ht="15.75">
      <c r="A20" s="546" t="s">
        <v>971</v>
      </c>
      <c r="B20" s="547" t="s">
        <v>305</v>
      </c>
      <c r="C20" s="555"/>
      <c r="D20" s="554"/>
      <c r="E20" s="552"/>
    </row>
    <row r="21" spans="1:5" s="545" customFormat="1" ht="15.75">
      <c r="A21" s="556" t="s">
        <v>979</v>
      </c>
      <c r="B21" s="547" t="s">
        <v>306</v>
      </c>
      <c r="C21" s="557">
        <f>C22+C92+C112+C131</f>
        <v>0</v>
      </c>
      <c r="D21" s="557">
        <f>D22+D92+D112+D131</f>
        <v>0</v>
      </c>
      <c r="E21" s="558">
        <f>E22+E92+E112+E131</f>
        <v>0</v>
      </c>
    </row>
    <row r="22" spans="1:5" s="545" customFormat="1" ht="15.75">
      <c r="A22" s="556" t="s">
        <v>980</v>
      </c>
      <c r="B22" s="547" t="s">
        <v>307</v>
      </c>
      <c r="C22" s="557">
        <f>C23+C79+C90+C91</f>
        <v>0</v>
      </c>
      <c r="D22" s="557">
        <f>D23+D79+D90+D91</f>
        <v>0</v>
      </c>
      <c r="E22" s="558">
        <f>E23+E79+E90+E91</f>
        <v>0</v>
      </c>
    </row>
    <row r="23" spans="1:5" s="545" customFormat="1" ht="15.75">
      <c r="A23" s="546" t="s">
        <v>981</v>
      </c>
      <c r="B23" s="547" t="s">
        <v>308</v>
      </c>
      <c r="C23" s="559">
        <f>C24+C44</f>
        <v>0</v>
      </c>
      <c r="D23" s="559">
        <f>D24+D44</f>
        <v>0</v>
      </c>
      <c r="E23" s="560">
        <f>E24+E44</f>
        <v>0</v>
      </c>
    </row>
    <row r="24" spans="1:5" s="545" customFormat="1" ht="22.5">
      <c r="A24" s="550" t="s">
        <v>982</v>
      </c>
      <c r="B24" s="547" t="s">
        <v>309</v>
      </c>
      <c r="C24" s="551">
        <f>C25+C28+C31+C34+C37+C40+C43</f>
        <v>0</v>
      </c>
      <c r="D24" s="551">
        <f>D25+D28+D31+D34+D37+D40+D43</f>
        <v>0</v>
      </c>
      <c r="E24" s="561">
        <f>E25+E28+E31+E34+E37+E40+E43</f>
        <v>0</v>
      </c>
    </row>
    <row r="25" spans="1:5" s="545" customFormat="1" ht="15.75">
      <c r="A25" s="562" t="s">
        <v>983</v>
      </c>
      <c r="B25" s="547" t="s">
        <v>310</v>
      </c>
      <c r="C25" s="551">
        <f>SUM(C26:C27)</f>
        <v>0</v>
      </c>
      <c r="D25" s="551">
        <f>SUM(D26:D27)</f>
        <v>0</v>
      </c>
      <c r="E25" s="561">
        <f>SUM(E26:E27)</f>
        <v>0</v>
      </c>
    </row>
    <row r="26" spans="1:5" s="545" customFormat="1" ht="15.75">
      <c r="A26" s="563" t="s">
        <v>984</v>
      </c>
      <c r="B26" s="547" t="s">
        <v>311</v>
      </c>
      <c r="C26" s="554"/>
      <c r="D26" s="554"/>
      <c r="E26" s="564"/>
    </row>
    <row r="27" spans="1:5" s="545" customFormat="1" ht="15.75">
      <c r="A27" s="563" t="s">
        <v>985</v>
      </c>
      <c r="B27" s="547" t="s">
        <v>312</v>
      </c>
      <c r="C27" s="554"/>
      <c r="D27" s="555"/>
      <c r="E27" s="564"/>
    </row>
    <row r="28" spans="1:5" s="545" customFormat="1" ht="15.75">
      <c r="A28" s="562" t="s">
        <v>986</v>
      </c>
      <c r="B28" s="547" t="s">
        <v>313</v>
      </c>
      <c r="C28" s="551">
        <f>SUM(C29:C30)</f>
        <v>0</v>
      </c>
      <c r="D28" s="551">
        <f>SUM(D29:D30)</f>
        <v>0</v>
      </c>
      <c r="E28" s="561">
        <f>SUM(E29:E30)</f>
        <v>0</v>
      </c>
    </row>
    <row r="29" spans="1:5" s="545" customFormat="1" ht="15.75">
      <c r="A29" s="563" t="s">
        <v>987</v>
      </c>
      <c r="B29" s="547" t="s">
        <v>314</v>
      </c>
      <c r="C29" s="554"/>
      <c r="D29" s="554"/>
      <c r="E29" s="564"/>
    </row>
    <row r="30" spans="1:5" s="545" customFormat="1" ht="15.75">
      <c r="A30" s="563" t="s">
        <v>988</v>
      </c>
      <c r="B30" s="547" t="s">
        <v>315</v>
      </c>
      <c r="C30" s="554"/>
      <c r="D30" s="555"/>
      <c r="E30" s="564"/>
    </row>
    <row r="31" spans="1:5" s="545" customFormat="1" ht="15.75">
      <c r="A31" s="562" t="s">
        <v>989</v>
      </c>
      <c r="B31" s="547" t="s">
        <v>316</v>
      </c>
      <c r="C31" s="551">
        <f>SUM(C32:C33)</f>
        <v>0</v>
      </c>
      <c r="D31" s="551">
        <f>SUM(D32:D33)</f>
        <v>0</v>
      </c>
      <c r="E31" s="561">
        <f>SUM(E32:E33)</f>
        <v>0</v>
      </c>
    </row>
    <row r="32" spans="1:5" s="545" customFormat="1" ht="15.75">
      <c r="A32" s="563" t="s">
        <v>990</v>
      </c>
      <c r="B32" s="547" t="s">
        <v>317</v>
      </c>
      <c r="C32" s="554"/>
      <c r="D32" s="554"/>
      <c r="E32" s="564"/>
    </row>
    <row r="33" spans="1:5" s="545" customFormat="1" ht="15.75">
      <c r="A33" s="565" t="s">
        <v>991</v>
      </c>
      <c r="B33" s="547" t="s">
        <v>318</v>
      </c>
      <c r="C33" s="554"/>
      <c r="D33" s="555"/>
      <c r="E33" s="564"/>
    </row>
    <row r="34" spans="1:5" s="545" customFormat="1" ht="15.75">
      <c r="A34" s="562" t="s">
        <v>992</v>
      </c>
      <c r="B34" s="547" t="s">
        <v>319</v>
      </c>
      <c r="C34" s="551">
        <f>SUM(C35:C36)</f>
        <v>0</v>
      </c>
      <c r="D34" s="551">
        <f>SUM(D35:D36)</f>
        <v>0</v>
      </c>
      <c r="E34" s="561">
        <f>SUM(E35:E36)</f>
        <v>0</v>
      </c>
    </row>
    <row r="35" spans="1:5" s="545" customFormat="1" ht="15.75">
      <c r="A35" s="563" t="s">
        <v>993</v>
      </c>
      <c r="B35" s="547" t="s">
        <v>320</v>
      </c>
      <c r="C35" s="554"/>
      <c r="D35" s="554"/>
      <c r="E35" s="564"/>
    </row>
    <row r="36" spans="1:5" s="545" customFormat="1" ht="15.75">
      <c r="A36" s="565" t="s">
        <v>994</v>
      </c>
      <c r="B36" s="547" t="s">
        <v>995</v>
      </c>
      <c r="C36" s="554"/>
      <c r="D36" s="555"/>
      <c r="E36" s="564"/>
    </row>
    <row r="37" spans="1:5" s="545" customFormat="1" ht="15.75">
      <c r="A37" s="562" t="s">
        <v>996</v>
      </c>
      <c r="B37" s="547" t="s">
        <v>997</v>
      </c>
      <c r="C37" s="551">
        <f>SUM(C38:C39)</f>
        <v>0</v>
      </c>
      <c r="D37" s="551">
        <f>SUM(D38:D39)</f>
        <v>0</v>
      </c>
      <c r="E37" s="561">
        <f>SUM(E38:E39)</f>
        <v>0</v>
      </c>
    </row>
    <row r="38" spans="1:5" s="545" customFormat="1" ht="15.75">
      <c r="A38" s="563" t="s">
        <v>998</v>
      </c>
      <c r="B38" s="547" t="s">
        <v>999</v>
      </c>
      <c r="C38" s="554"/>
      <c r="D38" s="554"/>
      <c r="E38" s="564"/>
    </row>
    <row r="39" spans="1:5" s="545" customFormat="1" ht="15.75">
      <c r="A39" s="565" t="s">
        <v>1000</v>
      </c>
      <c r="B39" s="547" t="s">
        <v>1001</v>
      </c>
      <c r="C39" s="554"/>
      <c r="D39" s="555"/>
      <c r="E39" s="564"/>
    </row>
    <row r="40" spans="1:5" s="545" customFormat="1" ht="15.75">
      <c r="A40" s="562" t="s">
        <v>1002</v>
      </c>
      <c r="B40" s="547" t="s">
        <v>1003</v>
      </c>
      <c r="C40" s="551">
        <f>SUM(C41:C42)</f>
        <v>0</v>
      </c>
      <c r="D40" s="551">
        <f>SUM(D41:D42)</f>
        <v>0</v>
      </c>
      <c r="E40" s="561">
        <f>SUM(E41:E42)</f>
        <v>0</v>
      </c>
    </row>
    <row r="41" spans="1:5" s="545" customFormat="1" ht="15.75">
      <c r="A41" s="563" t="s">
        <v>1004</v>
      </c>
      <c r="B41" s="547" t="s">
        <v>1005</v>
      </c>
      <c r="C41" s="554"/>
      <c r="D41" s="554"/>
      <c r="E41" s="564"/>
    </row>
    <row r="42" spans="1:5" s="545" customFormat="1" ht="15.75">
      <c r="A42" s="565" t="s">
        <v>1006</v>
      </c>
      <c r="B42" s="547" t="s">
        <v>1007</v>
      </c>
      <c r="C42" s="554"/>
      <c r="D42" s="555"/>
      <c r="E42" s="564"/>
    </row>
    <row r="43" spans="1:5" s="545" customFormat="1" ht="15.75">
      <c r="A43" s="562" t="s">
        <v>1008</v>
      </c>
      <c r="B43" s="547" t="s">
        <v>1009</v>
      </c>
      <c r="C43" s="555"/>
      <c r="D43" s="554"/>
      <c r="E43" s="552"/>
    </row>
    <row r="44" spans="1:5" s="545" customFormat="1" ht="22.5">
      <c r="A44" s="550" t="s">
        <v>1010</v>
      </c>
      <c r="B44" s="547" t="s">
        <v>1011</v>
      </c>
      <c r="C44" s="551">
        <f>C45+C48+C51+C54+C57+C60+C63+C66+C69+C72+C75+C78</f>
        <v>0</v>
      </c>
      <c r="D44" s="551">
        <f>D45+D48+D51+D54+D57+D60+D63+D66+D69+D72+D75+D78</f>
        <v>0</v>
      </c>
      <c r="E44" s="561">
        <f>E45+E48+E51+E54+E57+E60+E63+E66+E69+E72+E75+E78</f>
        <v>0</v>
      </c>
    </row>
    <row r="45" spans="1:5" s="545" customFormat="1" ht="15.75">
      <c r="A45" s="562" t="s">
        <v>1012</v>
      </c>
      <c r="B45" s="547" t="s">
        <v>1013</v>
      </c>
      <c r="C45" s="551">
        <f>SUM(C46:C47)</f>
        <v>0</v>
      </c>
      <c r="D45" s="551">
        <f>SUM(D46:D47)</f>
        <v>0</v>
      </c>
      <c r="E45" s="561">
        <f>SUM(E46:E47)</f>
        <v>0</v>
      </c>
    </row>
    <row r="46" spans="1:5" s="545" customFormat="1" ht="15.75">
      <c r="A46" s="563" t="s">
        <v>1014</v>
      </c>
      <c r="B46" s="547" t="s">
        <v>1015</v>
      </c>
      <c r="C46" s="554"/>
      <c r="D46" s="554"/>
      <c r="E46" s="564"/>
    </row>
    <row r="47" spans="1:5" s="545" customFormat="1" ht="15.75">
      <c r="A47" s="565" t="s">
        <v>1016</v>
      </c>
      <c r="B47" s="547" t="s">
        <v>1017</v>
      </c>
      <c r="C47" s="554"/>
      <c r="D47" s="555"/>
      <c r="E47" s="564"/>
    </row>
    <row r="48" spans="1:5" s="545" customFormat="1" ht="15.75">
      <c r="A48" s="562" t="s">
        <v>1018</v>
      </c>
      <c r="B48" s="547" t="s">
        <v>1019</v>
      </c>
      <c r="C48" s="551">
        <f>SUM(C49:C50)</f>
        <v>0</v>
      </c>
      <c r="D48" s="551">
        <f>SUM(D49:D50)</f>
        <v>0</v>
      </c>
      <c r="E48" s="561">
        <f>SUM(E49:E50)</f>
        <v>0</v>
      </c>
    </row>
    <row r="49" spans="1:5" s="545" customFormat="1" ht="15.75">
      <c r="A49" s="563" t="s">
        <v>1020</v>
      </c>
      <c r="B49" s="547" t="s">
        <v>1021</v>
      </c>
      <c r="C49" s="554"/>
      <c r="D49" s="554"/>
      <c r="E49" s="564"/>
    </row>
    <row r="50" spans="1:5" s="545" customFormat="1" ht="15.75">
      <c r="A50" s="565" t="s">
        <v>1022</v>
      </c>
      <c r="B50" s="547" t="s">
        <v>1023</v>
      </c>
      <c r="C50" s="554"/>
      <c r="D50" s="555"/>
      <c r="E50" s="564"/>
    </row>
    <row r="51" spans="1:5" s="545" customFormat="1" ht="15.75">
      <c r="A51" s="562" t="s">
        <v>1024</v>
      </c>
      <c r="B51" s="547" t="s">
        <v>1025</v>
      </c>
      <c r="C51" s="551">
        <f>SUM(C52:C53)</f>
        <v>0</v>
      </c>
      <c r="D51" s="551">
        <f>SUM(D52:D53)</f>
        <v>0</v>
      </c>
      <c r="E51" s="561">
        <f>SUM(E52:E53)</f>
        <v>0</v>
      </c>
    </row>
    <row r="52" spans="1:5" s="545" customFormat="1" ht="15.75">
      <c r="A52" s="563" t="s">
        <v>1026</v>
      </c>
      <c r="B52" s="547" t="s">
        <v>1027</v>
      </c>
      <c r="C52" s="554"/>
      <c r="D52" s="554"/>
      <c r="E52" s="564"/>
    </row>
    <row r="53" spans="1:5" s="545" customFormat="1" ht="15.75">
      <c r="A53" s="565" t="s">
        <v>1028</v>
      </c>
      <c r="B53" s="547" t="s">
        <v>1029</v>
      </c>
      <c r="C53" s="554"/>
      <c r="D53" s="555"/>
      <c r="E53" s="564"/>
    </row>
    <row r="54" spans="1:5" s="545" customFormat="1" ht="15.75">
      <c r="A54" s="562" t="s">
        <v>1030</v>
      </c>
      <c r="B54" s="547" t="s">
        <v>1031</v>
      </c>
      <c r="C54" s="551">
        <f>SUM(C55:C56)</f>
        <v>0</v>
      </c>
      <c r="D54" s="551">
        <f>SUM(D55:D56)</f>
        <v>0</v>
      </c>
      <c r="E54" s="561">
        <f>SUM(E55:E56)</f>
        <v>0</v>
      </c>
    </row>
    <row r="55" spans="1:5" s="545" customFormat="1" ht="15.75">
      <c r="A55" s="563" t="s">
        <v>1032</v>
      </c>
      <c r="B55" s="547" t="s">
        <v>1033</v>
      </c>
      <c r="C55" s="554"/>
      <c r="D55" s="554"/>
      <c r="E55" s="564"/>
    </row>
    <row r="56" spans="1:5" s="545" customFormat="1" ht="15.75">
      <c r="A56" s="565" t="s">
        <v>1034</v>
      </c>
      <c r="B56" s="547" t="s">
        <v>1035</v>
      </c>
      <c r="C56" s="554"/>
      <c r="D56" s="555"/>
      <c r="E56" s="564"/>
    </row>
    <row r="57" spans="1:5" s="545" customFormat="1" ht="15.75">
      <c r="A57" s="562" t="s">
        <v>1036</v>
      </c>
      <c r="B57" s="547" t="s">
        <v>1037</v>
      </c>
      <c r="C57" s="551">
        <f>SUM(C58:C59)</f>
        <v>0</v>
      </c>
      <c r="D57" s="551">
        <f>SUM(D58:D59)</f>
        <v>0</v>
      </c>
      <c r="E57" s="561">
        <f>SUM(E58:E59)</f>
        <v>0</v>
      </c>
    </row>
    <row r="58" spans="1:5" s="545" customFormat="1" ht="15.75">
      <c r="A58" s="563" t="s">
        <v>1038</v>
      </c>
      <c r="B58" s="547" t="s">
        <v>1039</v>
      </c>
      <c r="C58" s="554"/>
      <c r="D58" s="554"/>
      <c r="E58" s="564"/>
    </row>
    <row r="59" spans="1:5" s="545" customFormat="1" ht="15.75">
      <c r="A59" s="565" t="s">
        <v>1040</v>
      </c>
      <c r="B59" s="547" t="s">
        <v>1041</v>
      </c>
      <c r="C59" s="554"/>
      <c r="D59" s="555"/>
      <c r="E59" s="564"/>
    </row>
    <row r="60" spans="1:5" s="545" customFormat="1" ht="15.75">
      <c r="A60" s="562" t="s">
        <v>1042</v>
      </c>
      <c r="B60" s="547" t="s">
        <v>1043</v>
      </c>
      <c r="C60" s="551">
        <f>SUM(C61:C62)</f>
        <v>0</v>
      </c>
      <c r="D60" s="551">
        <f>SUM(D61:D62)</f>
        <v>0</v>
      </c>
      <c r="E60" s="561">
        <f>SUM(E61:E62)</f>
        <v>0</v>
      </c>
    </row>
    <row r="61" spans="1:5" s="545" customFormat="1" ht="15.75">
      <c r="A61" s="563" t="s">
        <v>1044</v>
      </c>
      <c r="B61" s="547" t="s">
        <v>1045</v>
      </c>
      <c r="C61" s="554"/>
      <c r="D61" s="554"/>
      <c r="E61" s="564"/>
    </row>
    <row r="62" spans="1:5" s="545" customFormat="1" ht="15.75">
      <c r="A62" s="565" t="s">
        <v>1046</v>
      </c>
      <c r="B62" s="547" t="s">
        <v>1047</v>
      </c>
      <c r="C62" s="554"/>
      <c r="D62" s="555"/>
      <c r="E62" s="564"/>
    </row>
    <row r="63" spans="1:5" s="545" customFormat="1" ht="15.75">
      <c r="A63" s="562" t="s">
        <v>1048</v>
      </c>
      <c r="B63" s="547" t="s">
        <v>1049</v>
      </c>
      <c r="C63" s="551">
        <f>SUM(C64:C65)</f>
        <v>0</v>
      </c>
      <c r="D63" s="551">
        <f>SUM(D64:D65)</f>
        <v>0</v>
      </c>
      <c r="E63" s="561">
        <f>SUM(E64:E65)</f>
        <v>0</v>
      </c>
    </row>
    <row r="64" spans="1:5" s="545" customFormat="1" ht="15.75">
      <c r="A64" s="563" t="s">
        <v>1050</v>
      </c>
      <c r="B64" s="547" t="s">
        <v>1051</v>
      </c>
      <c r="C64" s="554"/>
      <c r="D64" s="554"/>
      <c r="E64" s="564"/>
    </row>
    <row r="65" spans="1:5" s="545" customFormat="1" ht="15.75">
      <c r="A65" s="565" t="s">
        <v>1052</v>
      </c>
      <c r="B65" s="547" t="s">
        <v>1053</v>
      </c>
      <c r="C65" s="554"/>
      <c r="D65" s="555"/>
      <c r="E65" s="564"/>
    </row>
    <row r="66" spans="1:5" s="545" customFormat="1" ht="15.75">
      <c r="A66" s="562" t="s">
        <v>1054</v>
      </c>
      <c r="B66" s="547" t="s">
        <v>1055</v>
      </c>
      <c r="C66" s="551">
        <f>SUM(C67:C68)</f>
        <v>0</v>
      </c>
      <c r="D66" s="551">
        <f>SUM(D67:D68)</f>
        <v>0</v>
      </c>
      <c r="E66" s="561">
        <f>SUM(E67:E68)</f>
        <v>0</v>
      </c>
    </row>
    <row r="67" spans="1:5" s="545" customFormat="1" ht="15.75">
      <c r="A67" s="563" t="s">
        <v>1056</v>
      </c>
      <c r="B67" s="547" t="s">
        <v>1057</v>
      </c>
      <c r="C67" s="554"/>
      <c r="D67" s="554"/>
      <c r="E67" s="564"/>
    </row>
    <row r="68" spans="1:5" s="545" customFormat="1" ht="15.75">
      <c r="A68" s="565" t="s">
        <v>1058</v>
      </c>
      <c r="B68" s="547" t="s">
        <v>1059</v>
      </c>
      <c r="C68" s="554"/>
      <c r="D68" s="555"/>
      <c r="E68" s="564"/>
    </row>
    <row r="69" spans="1:5" s="545" customFormat="1" ht="15.75">
      <c r="A69" s="562" t="s">
        <v>1060</v>
      </c>
      <c r="B69" s="547" t="s">
        <v>1061</v>
      </c>
      <c r="C69" s="551">
        <f>SUM(C70:C71)</f>
        <v>0</v>
      </c>
      <c r="D69" s="551">
        <f>SUM(D70:D71)</f>
        <v>0</v>
      </c>
      <c r="E69" s="561">
        <f>SUM(E70:E71)</f>
        <v>0</v>
      </c>
    </row>
    <row r="70" spans="1:5" s="545" customFormat="1" ht="15.75">
      <c r="A70" s="563" t="s">
        <v>1062</v>
      </c>
      <c r="B70" s="547" t="s">
        <v>1063</v>
      </c>
      <c r="C70" s="554"/>
      <c r="D70" s="554"/>
      <c r="E70" s="564"/>
    </row>
    <row r="71" spans="1:5" s="545" customFormat="1" ht="15.75">
      <c r="A71" s="565" t="s">
        <v>1064</v>
      </c>
      <c r="B71" s="547" t="s">
        <v>1065</v>
      </c>
      <c r="C71" s="554"/>
      <c r="D71" s="555"/>
      <c r="E71" s="564"/>
    </row>
    <row r="72" spans="1:5" s="545" customFormat="1" ht="15.75">
      <c r="A72" s="562" t="s">
        <v>1066</v>
      </c>
      <c r="B72" s="547" t="s">
        <v>1067</v>
      </c>
      <c r="C72" s="551">
        <f>SUM(C73:C74)</f>
        <v>0</v>
      </c>
      <c r="D72" s="551">
        <f>SUM(D73:D74)</f>
        <v>0</v>
      </c>
      <c r="E72" s="561">
        <f>SUM(E73:E74)</f>
        <v>0</v>
      </c>
    </row>
    <row r="73" spans="1:5" s="545" customFormat="1" ht="15.75">
      <c r="A73" s="563" t="s">
        <v>1068</v>
      </c>
      <c r="B73" s="547" t="s">
        <v>1069</v>
      </c>
      <c r="C73" s="554"/>
      <c r="D73" s="554"/>
      <c r="E73" s="564"/>
    </row>
    <row r="74" spans="1:5" s="545" customFormat="1" ht="15.75">
      <c r="A74" s="565" t="s">
        <v>1070</v>
      </c>
      <c r="B74" s="547" t="s">
        <v>1072</v>
      </c>
      <c r="C74" s="554"/>
      <c r="D74" s="555"/>
      <c r="E74" s="564"/>
    </row>
    <row r="75" spans="1:5" s="545" customFormat="1" ht="15.75">
      <c r="A75" s="562" t="s">
        <v>1073</v>
      </c>
      <c r="B75" s="547" t="s">
        <v>1074</v>
      </c>
      <c r="C75" s="551">
        <f>SUM(C76:C77)</f>
        <v>0</v>
      </c>
      <c r="D75" s="551">
        <f>SUM(D76:D77)</f>
        <v>0</v>
      </c>
      <c r="E75" s="561">
        <f>SUM(E76:E77)</f>
        <v>0</v>
      </c>
    </row>
    <row r="76" spans="1:5" s="545" customFormat="1" ht="15.75">
      <c r="A76" s="563" t="s">
        <v>1080</v>
      </c>
      <c r="B76" s="547" t="s">
        <v>1081</v>
      </c>
      <c r="C76" s="554"/>
      <c r="D76" s="554"/>
      <c r="E76" s="564"/>
    </row>
    <row r="77" spans="1:5" s="545" customFormat="1" ht="15.75">
      <c r="A77" s="565" t="s">
        <v>1082</v>
      </c>
      <c r="B77" s="547" t="s">
        <v>1083</v>
      </c>
      <c r="C77" s="554"/>
      <c r="D77" s="555"/>
      <c r="E77" s="564"/>
    </row>
    <row r="78" spans="1:5" s="545" customFormat="1" ht="15.75">
      <c r="A78" s="562" t="s">
        <v>1084</v>
      </c>
      <c r="B78" s="547" t="s">
        <v>1085</v>
      </c>
      <c r="C78" s="555"/>
      <c r="D78" s="554"/>
      <c r="E78" s="552"/>
    </row>
    <row r="79" spans="1:5" s="545" customFormat="1" ht="15.75">
      <c r="A79" s="546" t="s">
        <v>1086</v>
      </c>
      <c r="B79" s="547" t="s">
        <v>1087</v>
      </c>
      <c r="C79" s="559">
        <f>C80+C83+C86+C89</f>
        <v>0</v>
      </c>
      <c r="D79" s="559">
        <f>D80+D83+D86+D89</f>
        <v>0</v>
      </c>
      <c r="E79" s="559">
        <f>E80+E83+E86+E89</f>
        <v>0</v>
      </c>
    </row>
    <row r="80" spans="1:5" s="545" customFormat="1" ht="15.75">
      <c r="A80" s="562" t="s">
        <v>1088</v>
      </c>
      <c r="B80" s="547" t="s">
        <v>1089</v>
      </c>
      <c r="C80" s="551">
        <f>SUM(C81:C82)</f>
        <v>0</v>
      </c>
      <c r="D80" s="551">
        <f>SUM(D81:D82)</f>
        <v>0</v>
      </c>
      <c r="E80" s="561">
        <f>SUM(E81:E82)</f>
        <v>0</v>
      </c>
    </row>
    <row r="81" spans="1:5" s="545" customFormat="1" ht="15.75">
      <c r="A81" s="563" t="s">
        <v>1090</v>
      </c>
      <c r="B81" s="547" t="s">
        <v>1091</v>
      </c>
      <c r="C81" s="554"/>
      <c r="D81" s="554"/>
      <c r="E81" s="564"/>
    </row>
    <row r="82" spans="1:5" s="545" customFormat="1" ht="15.75">
      <c r="A82" s="565" t="s">
        <v>1092</v>
      </c>
      <c r="B82" s="547" t="s">
        <v>1093</v>
      </c>
      <c r="C82" s="554"/>
      <c r="D82" s="555"/>
      <c r="E82" s="564"/>
    </row>
    <row r="83" spans="1:5" s="545" customFormat="1" ht="15.75">
      <c r="A83" s="562" t="s">
        <v>1094</v>
      </c>
      <c r="B83" s="547" t="s">
        <v>1095</v>
      </c>
      <c r="C83" s="551">
        <f>SUM(C84:C85)</f>
        <v>0</v>
      </c>
      <c r="D83" s="551">
        <f>SUM(D84:D85)</f>
        <v>0</v>
      </c>
      <c r="E83" s="561">
        <f>SUM(E84:E85)</f>
        <v>0</v>
      </c>
    </row>
    <row r="84" spans="1:5" s="545" customFormat="1" ht="15.75">
      <c r="A84" s="563" t="s">
        <v>1096</v>
      </c>
      <c r="B84" s="547" t="s">
        <v>1097</v>
      </c>
      <c r="C84" s="554"/>
      <c r="D84" s="554"/>
      <c r="E84" s="564"/>
    </row>
    <row r="85" spans="1:5" s="545" customFormat="1" ht="15.75">
      <c r="A85" s="565" t="s">
        <v>1098</v>
      </c>
      <c r="B85" s="547" t="s">
        <v>1099</v>
      </c>
      <c r="C85" s="554"/>
      <c r="D85" s="555"/>
      <c r="E85" s="564"/>
    </row>
    <row r="86" spans="1:5" s="545" customFormat="1" ht="15.75">
      <c r="A86" s="562" t="s">
        <v>1100</v>
      </c>
      <c r="B86" s="547" t="s">
        <v>1101</v>
      </c>
      <c r="C86" s="551">
        <f>SUM(C87:C88)</f>
        <v>0</v>
      </c>
      <c r="D86" s="551">
        <f>SUM(D87:D88)</f>
        <v>0</v>
      </c>
      <c r="E86" s="561">
        <f>SUM(E87:E88)</f>
        <v>0</v>
      </c>
    </row>
    <row r="87" spans="1:5" s="545" customFormat="1" ht="15.75">
      <c r="A87" s="563" t="s">
        <v>1102</v>
      </c>
      <c r="B87" s="547" t="s">
        <v>1103</v>
      </c>
      <c r="C87" s="554"/>
      <c r="D87" s="554"/>
      <c r="E87" s="564"/>
    </row>
    <row r="88" spans="1:5" s="545" customFormat="1" ht="15.75">
      <c r="A88" s="565" t="s">
        <v>1104</v>
      </c>
      <c r="B88" s="547" t="s">
        <v>1105</v>
      </c>
      <c r="C88" s="554"/>
      <c r="D88" s="555"/>
      <c r="E88" s="564"/>
    </row>
    <row r="89" spans="1:5" s="545" customFormat="1" ht="15.75">
      <c r="A89" s="562" t="s">
        <v>1106</v>
      </c>
      <c r="B89" s="547" t="s">
        <v>1107</v>
      </c>
      <c r="C89" s="555"/>
      <c r="D89" s="554"/>
      <c r="E89" s="552"/>
    </row>
    <row r="90" spans="1:5" s="545" customFormat="1" ht="15.75">
      <c r="A90" s="546" t="s">
        <v>1108</v>
      </c>
      <c r="B90" s="547" t="s">
        <v>1109</v>
      </c>
      <c r="C90" s="566"/>
      <c r="D90" s="567"/>
      <c r="E90" s="568"/>
    </row>
    <row r="91" spans="1:5" s="545" customFormat="1" ht="15.75">
      <c r="A91" s="546" t="s">
        <v>1110</v>
      </c>
      <c r="B91" s="547" t="s">
        <v>1111</v>
      </c>
      <c r="C91" s="566"/>
      <c r="D91" s="567"/>
      <c r="E91" s="568"/>
    </row>
    <row r="92" spans="1:5" s="545" customFormat="1" ht="15.75">
      <c r="A92" s="546" t="s">
        <v>1112</v>
      </c>
      <c r="B92" s="547" t="s">
        <v>1113</v>
      </c>
      <c r="C92" s="557">
        <f>C93+C104+C109+C110+C111</f>
        <v>0</v>
      </c>
      <c r="D92" s="557">
        <f>D93+D104+D109+D110+D111</f>
        <v>0</v>
      </c>
      <c r="E92" s="558">
        <f>E93+E104+E109+E110+E111</f>
        <v>0</v>
      </c>
    </row>
    <row r="93" spans="1:5" s="545" customFormat="1" ht="15.75">
      <c r="A93" s="546" t="s">
        <v>1114</v>
      </c>
      <c r="B93" s="547" t="s">
        <v>1115</v>
      </c>
      <c r="C93" s="559">
        <f>C94+C99</f>
        <v>0</v>
      </c>
      <c r="D93" s="559">
        <f>D94+D99</f>
        <v>0</v>
      </c>
      <c r="E93" s="560">
        <f>E94+E99</f>
        <v>0</v>
      </c>
    </row>
    <row r="94" spans="1:5" s="545" customFormat="1" ht="15.75">
      <c r="A94" s="550" t="s">
        <v>1116</v>
      </c>
      <c r="B94" s="547" t="s">
        <v>1117</v>
      </c>
      <c r="C94" s="551">
        <f>C95+C98</f>
        <v>0</v>
      </c>
      <c r="D94" s="551">
        <f>D95+D98</f>
        <v>0</v>
      </c>
      <c r="E94" s="552"/>
    </row>
    <row r="95" spans="1:5" s="545" customFormat="1" ht="22.5">
      <c r="A95" s="562" t="s">
        <v>1118</v>
      </c>
      <c r="B95" s="547" t="s">
        <v>1119</v>
      </c>
      <c r="C95" s="551">
        <f>SUM(C96:C97)</f>
        <v>0</v>
      </c>
      <c r="D95" s="551">
        <f>SUM(D96:D97)</f>
        <v>0</v>
      </c>
      <c r="E95" s="552"/>
    </row>
    <row r="96" spans="1:5" s="545" customFormat="1" ht="20.25" customHeight="1">
      <c r="A96" s="563" t="s">
        <v>1120</v>
      </c>
      <c r="B96" s="547" t="s">
        <v>1121</v>
      </c>
      <c r="C96" s="554"/>
      <c r="D96" s="554"/>
      <c r="E96" s="552"/>
    </row>
    <row r="97" spans="1:5" s="545" customFormat="1" ht="15.75">
      <c r="A97" s="565" t="s">
        <v>1122</v>
      </c>
      <c r="B97" s="547" t="s">
        <v>1123</v>
      </c>
      <c r="C97" s="554"/>
      <c r="D97" s="555"/>
      <c r="E97" s="552"/>
    </row>
    <row r="98" spans="1:5" s="545" customFormat="1" ht="15.75">
      <c r="A98" s="562" t="s">
        <v>1124</v>
      </c>
      <c r="B98" s="547" t="s">
        <v>1125</v>
      </c>
      <c r="C98" s="555"/>
      <c r="D98" s="554"/>
      <c r="E98" s="552"/>
    </row>
    <row r="99" spans="1:5" s="545" customFormat="1" ht="15.75">
      <c r="A99" s="550" t="s">
        <v>1126</v>
      </c>
      <c r="B99" s="547" t="s">
        <v>1127</v>
      </c>
      <c r="C99" s="551">
        <f>C100+C103</f>
        <v>0</v>
      </c>
      <c r="D99" s="551">
        <f>D100+D103</f>
        <v>0</v>
      </c>
      <c r="E99" s="552"/>
    </row>
    <row r="100" spans="1:5" s="545" customFormat="1" ht="15.75" customHeight="1">
      <c r="A100" s="562" t="s">
        <v>1128</v>
      </c>
      <c r="B100" s="547" t="s">
        <v>1129</v>
      </c>
      <c r="C100" s="551">
        <f>SUM(C101:C102)</f>
        <v>0</v>
      </c>
      <c r="D100" s="551">
        <f>SUM(D101:D102)</f>
        <v>0</v>
      </c>
      <c r="E100" s="552"/>
    </row>
    <row r="101" spans="1:5" s="545" customFormat="1" ht="15.75">
      <c r="A101" s="563" t="s">
        <v>1130</v>
      </c>
      <c r="B101" s="547" t="s">
        <v>1131</v>
      </c>
      <c r="C101" s="554"/>
      <c r="D101" s="554"/>
      <c r="E101" s="552"/>
    </row>
    <row r="102" spans="1:5" s="545" customFormat="1" ht="15.75">
      <c r="A102" s="565" t="s">
        <v>1132</v>
      </c>
      <c r="B102" s="547" t="s">
        <v>1133</v>
      </c>
      <c r="C102" s="554"/>
      <c r="D102" s="555"/>
      <c r="E102" s="552"/>
    </row>
    <row r="103" spans="1:5" s="545" customFormat="1" ht="15.75">
      <c r="A103" s="562" t="s">
        <v>1134</v>
      </c>
      <c r="B103" s="547" t="s">
        <v>1135</v>
      </c>
      <c r="C103" s="555"/>
      <c r="D103" s="554"/>
      <c r="E103" s="552"/>
    </row>
    <row r="104" spans="1:5" s="545" customFormat="1" ht="15.75">
      <c r="A104" s="546" t="s">
        <v>1136</v>
      </c>
      <c r="B104" s="547" t="s">
        <v>1137</v>
      </c>
      <c r="C104" s="559">
        <f>C105+C108</f>
        <v>0</v>
      </c>
      <c r="D104" s="559">
        <f>D105+D108</f>
        <v>0</v>
      </c>
      <c r="E104" s="568"/>
    </row>
    <row r="105" spans="1:5" s="545" customFormat="1" ht="15.75">
      <c r="A105" s="569" t="s">
        <v>1138</v>
      </c>
      <c r="B105" s="547" t="s">
        <v>1139</v>
      </c>
      <c r="C105" s="551">
        <f>SUM(C106:C107)</f>
        <v>0</v>
      </c>
      <c r="D105" s="551">
        <f>SUM(D106:D107)</f>
        <v>0</v>
      </c>
      <c r="E105" s="552"/>
    </row>
    <row r="106" spans="1:5" s="545" customFormat="1" ht="15.75">
      <c r="A106" s="563" t="s">
        <v>1140</v>
      </c>
      <c r="B106" s="547" t="s">
        <v>1141</v>
      </c>
      <c r="C106" s="554"/>
      <c r="D106" s="554"/>
      <c r="E106" s="552"/>
    </row>
    <row r="107" spans="1:5" s="545" customFormat="1" ht="15.75">
      <c r="A107" s="565" t="s">
        <v>1142</v>
      </c>
      <c r="B107" s="547" t="s">
        <v>1143</v>
      </c>
      <c r="C107" s="554"/>
      <c r="D107" s="555"/>
      <c r="E107" s="552"/>
    </row>
    <row r="108" spans="1:5" s="545" customFormat="1" ht="15.75">
      <c r="A108" s="569" t="s">
        <v>1144</v>
      </c>
      <c r="B108" s="547" t="s">
        <v>1145</v>
      </c>
      <c r="C108" s="555"/>
      <c r="D108" s="554"/>
      <c r="E108" s="552"/>
    </row>
    <row r="109" spans="1:5" s="545" customFormat="1" ht="15.75">
      <c r="A109" s="546" t="s">
        <v>1146</v>
      </c>
      <c r="B109" s="547" t="s">
        <v>1147</v>
      </c>
      <c r="C109" s="567"/>
      <c r="D109" s="567"/>
      <c r="E109" s="568"/>
    </row>
    <row r="110" spans="1:5" s="545" customFormat="1" ht="15.75">
      <c r="A110" s="546" t="s">
        <v>1148</v>
      </c>
      <c r="B110" s="547" t="s">
        <v>1149</v>
      </c>
      <c r="C110" s="566"/>
      <c r="D110" s="567"/>
      <c r="E110" s="568"/>
    </row>
    <row r="111" spans="1:5" s="545" customFormat="1" ht="15.75">
      <c r="A111" s="546" t="s">
        <v>1150</v>
      </c>
      <c r="B111" s="547" t="s">
        <v>1151</v>
      </c>
      <c r="C111" s="566"/>
      <c r="D111" s="567"/>
      <c r="E111" s="568"/>
    </row>
    <row r="112" spans="1:5" s="545" customFormat="1" ht="15.75">
      <c r="A112" s="546" t="s">
        <v>1152</v>
      </c>
      <c r="B112" s="547" t="s">
        <v>1153</v>
      </c>
      <c r="C112" s="557">
        <f>C113+C124+C128+C129+C130</f>
        <v>0</v>
      </c>
      <c r="D112" s="557">
        <f>D113+D124+D128+D129+D130</f>
        <v>0</v>
      </c>
      <c r="E112" s="549"/>
    </row>
    <row r="113" spans="1:5" s="545" customFormat="1" ht="15.75">
      <c r="A113" s="546" t="s">
        <v>1154</v>
      </c>
      <c r="B113" s="547" t="s">
        <v>1155</v>
      </c>
      <c r="C113" s="559">
        <f>C114+C119</f>
        <v>0</v>
      </c>
      <c r="D113" s="559">
        <f>D114+D119</f>
        <v>0</v>
      </c>
      <c r="E113" s="552"/>
    </row>
    <row r="114" spans="1:5" s="545" customFormat="1" ht="15.75">
      <c r="A114" s="550" t="s">
        <v>1156</v>
      </c>
      <c r="B114" s="547" t="s">
        <v>1157</v>
      </c>
      <c r="C114" s="551">
        <f>C115+C118</f>
        <v>0</v>
      </c>
      <c r="D114" s="551">
        <f>D115+D118</f>
        <v>0</v>
      </c>
      <c r="E114" s="552"/>
    </row>
    <row r="115" spans="1:5" s="545" customFormat="1" ht="15.75">
      <c r="A115" s="562" t="s">
        <v>1162</v>
      </c>
      <c r="B115" s="547" t="s">
        <v>1163</v>
      </c>
      <c r="C115" s="551">
        <f>SUM(C116:C117)</f>
        <v>0</v>
      </c>
      <c r="D115" s="551">
        <f>SUM(D116:D117)</f>
        <v>0</v>
      </c>
      <c r="E115" s="552"/>
    </row>
    <row r="116" spans="1:5" s="545" customFormat="1" ht="15.75">
      <c r="A116" s="563" t="s">
        <v>1164</v>
      </c>
      <c r="B116" s="547" t="s">
        <v>1165</v>
      </c>
      <c r="C116" s="554"/>
      <c r="D116" s="554"/>
      <c r="E116" s="552"/>
    </row>
    <row r="117" spans="1:5" s="545" customFormat="1" ht="15.75">
      <c r="A117" s="565" t="s">
        <v>1166</v>
      </c>
      <c r="B117" s="547" t="s">
        <v>1167</v>
      </c>
      <c r="C117" s="554"/>
      <c r="D117" s="555"/>
      <c r="E117" s="552"/>
    </row>
    <row r="118" spans="1:5" s="545" customFormat="1" ht="15.75">
      <c r="A118" s="562" t="s">
        <v>1168</v>
      </c>
      <c r="B118" s="547" t="s">
        <v>1169</v>
      </c>
      <c r="C118" s="555"/>
      <c r="D118" s="554"/>
      <c r="E118" s="552"/>
    </row>
    <row r="119" spans="1:5" s="545" customFormat="1" ht="15.75">
      <c r="A119" s="550" t="s">
        <v>1170</v>
      </c>
      <c r="B119" s="547" t="s">
        <v>1171</v>
      </c>
      <c r="C119" s="551">
        <f>C120+C123</f>
        <v>0</v>
      </c>
      <c r="D119" s="551">
        <f>D120+D123</f>
        <v>0</v>
      </c>
      <c r="E119" s="552"/>
    </row>
    <row r="120" spans="1:5" s="545" customFormat="1" ht="15.75">
      <c r="A120" s="562" t="s">
        <v>1172</v>
      </c>
      <c r="B120" s="547" t="s">
        <v>1173</v>
      </c>
      <c r="C120" s="551">
        <f>SUM(C121:C122)</f>
        <v>0</v>
      </c>
      <c r="D120" s="551">
        <f>SUM(D121:D122)</f>
        <v>0</v>
      </c>
      <c r="E120" s="552"/>
    </row>
    <row r="121" spans="1:5" s="545" customFormat="1" ht="15.75">
      <c r="A121" s="563" t="s">
        <v>1174</v>
      </c>
      <c r="B121" s="547" t="s">
        <v>1175</v>
      </c>
      <c r="C121" s="554"/>
      <c r="D121" s="554"/>
      <c r="E121" s="552"/>
    </row>
    <row r="122" spans="1:5" s="545" customFormat="1" ht="15.75">
      <c r="A122" s="565" t="s">
        <v>1176</v>
      </c>
      <c r="B122" s="547" t="s">
        <v>1177</v>
      </c>
      <c r="C122" s="554"/>
      <c r="D122" s="555"/>
      <c r="E122" s="552"/>
    </row>
    <row r="123" spans="1:5" s="545" customFormat="1" ht="15.75">
      <c r="A123" s="562" t="s">
        <v>1178</v>
      </c>
      <c r="B123" s="547" t="s">
        <v>1179</v>
      </c>
      <c r="C123" s="555"/>
      <c r="D123" s="554"/>
      <c r="E123" s="552"/>
    </row>
    <row r="124" spans="1:5" s="545" customFormat="1" ht="15.75">
      <c r="A124" s="546" t="s">
        <v>1180</v>
      </c>
      <c r="B124" s="547" t="s">
        <v>1181</v>
      </c>
      <c r="C124" s="559">
        <f>C125+C128</f>
        <v>0</v>
      </c>
      <c r="D124" s="559">
        <f>D125+D128</f>
        <v>0</v>
      </c>
      <c r="E124" s="568"/>
    </row>
    <row r="125" spans="1:5" s="545" customFormat="1" ht="15.75">
      <c r="A125" s="562" t="s">
        <v>1182</v>
      </c>
      <c r="B125" s="547" t="s">
        <v>1183</v>
      </c>
      <c r="C125" s="551">
        <f>SUM(C126:C127)</f>
        <v>0</v>
      </c>
      <c r="D125" s="551">
        <f>SUM(D126:D127)</f>
        <v>0</v>
      </c>
      <c r="E125" s="552"/>
    </row>
    <row r="126" spans="1:5" s="545" customFormat="1" ht="15.75">
      <c r="A126" s="563" t="s">
        <v>1184</v>
      </c>
      <c r="B126" s="547" t="s">
        <v>1185</v>
      </c>
      <c r="C126" s="554"/>
      <c r="D126" s="554"/>
      <c r="E126" s="552"/>
    </row>
    <row r="127" spans="1:5" s="545" customFormat="1" ht="15.75">
      <c r="A127" s="565" t="s">
        <v>1186</v>
      </c>
      <c r="B127" s="547" t="s">
        <v>1187</v>
      </c>
      <c r="C127" s="554"/>
      <c r="D127" s="555"/>
      <c r="E127" s="552"/>
    </row>
    <row r="128" spans="1:5" s="545" customFormat="1" ht="15.75">
      <c r="A128" s="562" t="s">
        <v>1188</v>
      </c>
      <c r="B128" s="547" t="s">
        <v>1189</v>
      </c>
      <c r="C128" s="555"/>
      <c r="D128" s="554"/>
      <c r="E128" s="552"/>
    </row>
    <row r="129" spans="1:5" s="545" customFormat="1" ht="15.75">
      <c r="A129" s="546" t="s">
        <v>1190</v>
      </c>
      <c r="B129" s="547" t="s">
        <v>1191</v>
      </c>
      <c r="C129" s="566"/>
      <c r="D129" s="567"/>
      <c r="E129" s="568"/>
    </row>
    <row r="130" spans="1:5" s="545" customFormat="1" ht="15.75">
      <c r="A130" s="546" t="s">
        <v>1192</v>
      </c>
      <c r="B130" s="547" t="s">
        <v>1193</v>
      </c>
      <c r="C130" s="566"/>
      <c r="D130" s="567"/>
      <c r="E130" s="568"/>
    </row>
    <row r="131" spans="1:5" s="545" customFormat="1" ht="15.75">
      <c r="A131" s="546" t="s">
        <v>1194</v>
      </c>
      <c r="B131" s="547" t="s">
        <v>1195</v>
      </c>
      <c r="C131" s="559">
        <f>C132+C137+C138</f>
        <v>0</v>
      </c>
      <c r="D131" s="559">
        <f>D132+D137+D138</f>
        <v>0</v>
      </c>
      <c r="E131" s="568"/>
    </row>
    <row r="132" spans="1:5" s="545" customFormat="1" ht="15.75">
      <c r="A132" s="546" t="s">
        <v>1196</v>
      </c>
      <c r="B132" s="547" t="s">
        <v>1197</v>
      </c>
      <c r="C132" s="559">
        <f>C133+C136</f>
        <v>0</v>
      </c>
      <c r="D132" s="559">
        <f>D133+D136</f>
        <v>0</v>
      </c>
      <c r="E132" s="568"/>
    </row>
    <row r="133" spans="1:5" s="545" customFormat="1" ht="15.75">
      <c r="A133" s="569" t="s">
        <v>1198</v>
      </c>
      <c r="B133" s="547" t="s">
        <v>1199</v>
      </c>
      <c r="C133" s="551">
        <f>SUM(C134:C135)</f>
        <v>0</v>
      </c>
      <c r="D133" s="551">
        <f>SUM(D134:D135)</f>
        <v>0</v>
      </c>
      <c r="E133" s="552"/>
    </row>
    <row r="134" spans="1:5" s="545" customFormat="1" ht="15.75">
      <c r="A134" s="563" t="s">
        <v>1200</v>
      </c>
      <c r="B134" s="547" t="s">
        <v>1201</v>
      </c>
      <c r="C134" s="554"/>
      <c r="D134" s="554"/>
      <c r="E134" s="552"/>
    </row>
    <row r="135" spans="1:5" s="545" customFormat="1" ht="15.75">
      <c r="A135" s="565" t="s">
        <v>1202</v>
      </c>
      <c r="B135" s="547" t="s">
        <v>1203</v>
      </c>
      <c r="C135" s="554"/>
      <c r="D135" s="555"/>
      <c r="E135" s="552"/>
    </row>
    <row r="136" spans="1:5" s="545" customFormat="1" ht="15.75">
      <c r="A136" s="569" t="s">
        <v>1204</v>
      </c>
      <c r="B136" s="547" t="s">
        <v>1205</v>
      </c>
      <c r="C136" s="555"/>
      <c r="D136" s="554"/>
      <c r="E136" s="552"/>
    </row>
    <row r="137" spans="1:5" s="545" customFormat="1" ht="15.75">
      <c r="A137" s="546" t="s">
        <v>1206</v>
      </c>
      <c r="B137" s="547" t="s">
        <v>1207</v>
      </c>
      <c r="C137" s="566"/>
      <c r="D137" s="567"/>
      <c r="E137" s="568"/>
    </row>
    <row r="138" spans="1:5" s="545" customFormat="1" ht="15.75">
      <c r="A138" s="546" t="s">
        <v>1208</v>
      </c>
      <c r="B138" s="547" t="s">
        <v>1209</v>
      </c>
      <c r="C138" s="566"/>
      <c r="D138" s="567"/>
      <c r="E138" s="568"/>
    </row>
    <row r="139" spans="1:5" s="545" customFormat="1" ht="15.75">
      <c r="A139" s="556" t="s">
        <v>1210</v>
      </c>
      <c r="B139" s="547" t="s">
        <v>1211</v>
      </c>
      <c r="C139" s="555"/>
      <c r="D139" s="570">
        <f>D140</f>
        <v>0</v>
      </c>
      <c r="E139" s="552"/>
    </row>
    <row r="140" spans="1:5" s="545" customFormat="1" ht="15.75">
      <c r="A140" s="546" t="s">
        <v>1212</v>
      </c>
      <c r="B140" s="547" t="s">
        <v>1213</v>
      </c>
      <c r="C140" s="566"/>
      <c r="D140" s="567">
        <f>D141+D143+D144+D149</f>
        <v>0</v>
      </c>
      <c r="E140" s="568"/>
    </row>
    <row r="141" spans="1:5" s="545" customFormat="1" ht="15.75">
      <c r="A141" s="546" t="s">
        <v>1214</v>
      </c>
      <c r="B141" s="547" t="s">
        <v>1215</v>
      </c>
      <c r="C141" s="566"/>
      <c r="D141" s="567">
        <f>SUM(D142)</f>
        <v>0</v>
      </c>
      <c r="E141" s="568"/>
    </row>
    <row r="142" spans="1:5" s="545" customFormat="1" ht="15.75">
      <c r="A142" s="562" t="s">
        <v>1216</v>
      </c>
      <c r="B142" s="547" t="s">
        <v>1217</v>
      </c>
      <c r="C142" s="555"/>
      <c r="D142" s="554"/>
      <c r="E142" s="552"/>
    </row>
    <row r="143" spans="1:5" s="545" customFormat="1" ht="15.75">
      <c r="A143" s="546" t="s">
        <v>1218</v>
      </c>
      <c r="B143" s="547" t="s">
        <v>1219</v>
      </c>
      <c r="C143" s="566"/>
      <c r="D143" s="567"/>
      <c r="E143" s="568"/>
    </row>
    <row r="144" spans="1:5" s="545" customFormat="1" ht="15.75">
      <c r="A144" s="546" t="s">
        <v>1220</v>
      </c>
      <c r="B144" s="547" t="s">
        <v>1221</v>
      </c>
      <c r="C144" s="566"/>
      <c r="D144" s="567">
        <f>SUM(D145:D148)</f>
        <v>0</v>
      </c>
      <c r="E144" s="568"/>
    </row>
    <row r="145" spans="1:5" s="545" customFormat="1" ht="15.75">
      <c r="A145" s="562" t="s">
        <v>1222</v>
      </c>
      <c r="B145" s="547" t="s">
        <v>1223</v>
      </c>
      <c r="C145" s="555"/>
      <c r="D145" s="554"/>
      <c r="E145" s="552"/>
    </row>
    <row r="146" spans="1:5" s="545" customFormat="1" ht="15.75">
      <c r="A146" s="562" t="s">
        <v>1224</v>
      </c>
      <c r="B146" s="547" t="s">
        <v>1225</v>
      </c>
      <c r="C146" s="555"/>
      <c r="D146" s="554"/>
      <c r="E146" s="552"/>
    </row>
    <row r="147" spans="1:5" s="545" customFormat="1" ht="15.75">
      <c r="A147" s="562" t="s">
        <v>1226</v>
      </c>
      <c r="B147" s="547" t="s">
        <v>1227</v>
      </c>
      <c r="C147" s="555"/>
      <c r="D147" s="554"/>
      <c r="E147" s="552"/>
    </row>
    <row r="148" spans="1:5" s="545" customFormat="1" ht="15.75">
      <c r="A148" s="562" t="s">
        <v>1228</v>
      </c>
      <c r="B148" s="547" t="s">
        <v>1229</v>
      </c>
      <c r="C148" s="555"/>
      <c r="D148" s="554"/>
      <c r="E148" s="552"/>
    </row>
    <row r="149" spans="1:5" s="545" customFormat="1" ht="15.75">
      <c r="A149" s="546" t="s">
        <v>1230</v>
      </c>
      <c r="B149" s="547" t="s">
        <v>1231</v>
      </c>
      <c r="C149" s="566"/>
      <c r="D149" s="567"/>
      <c r="E149" s="568"/>
    </row>
    <row r="150" spans="1:5" s="545" customFormat="1" ht="16.5" customHeight="1">
      <c r="A150" s="556" t="s">
        <v>1232</v>
      </c>
      <c r="B150" s="547" t="s">
        <v>1233</v>
      </c>
      <c r="C150" s="557">
        <f>C151+C170</f>
        <v>0</v>
      </c>
      <c r="D150" s="557">
        <f>D151+D170</f>
        <v>0</v>
      </c>
      <c r="E150" s="558">
        <f>E151+E170</f>
        <v>0</v>
      </c>
    </row>
    <row r="151" spans="1:5" s="545" customFormat="1" ht="26.25" customHeight="1">
      <c r="A151" s="546" t="s">
        <v>1234</v>
      </c>
      <c r="B151" s="547" t="s">
        <v>1235</v>
      </c>
      <c r="C151" s="559">
        <f>C152+C159+C166</f>
        <v>0</v>
      </c>
      <c r="D151" s="559">
        <f>D152+D159+D166</f>
        <v>0</v>
      </c>
      <c r="E151" s="560">
        <f>E152+E159+E166</f>
        <v>0</v>
      </c>
    </row>
    <row r="152" spans="1:5" s="545" customFormat="1" ht="15.75">
      <c r="A152" s="571" t="s">
        <v>1236</v>
      </c>
      <c r="B152" s="547" t="s">
        <v>1237</v>
      </c>
      <c r="C152" s="551">
        <f>C153+C156</f>
        <v>0</v>
      </c>
      <c r="D152" s="551">
        <f>D153+D156</f>
        <v>0</v>
      </c>
      <c r="E152" s="561">
        <f>E153+E156</f>
        <v>0</v>
      </c>
    </row>
    <row r="153" spans="1:5" s="545" customFormat="1" ht="15.75" customHeight="1">
      <c r="A153" s="562" t="s">
        <v>1238</v>
      </c>
      <c r="B153" s="547" t="s">
        <v>1239</v>
      </c>
      <c r="C153" s="551">
        <f>C154+C155</f>
        <v>0</v>
      </c>
      <c r="D153" s="551">
        <f>D154+D155</f>
        <v>0</v>
      </c>
      <c r="E153" s="561">
        <f>E154+E155</f>
        <v>0</v>
      </c>
    </row>
    <row r="154" spans="1:5" s="545" customFormat="1" ht="15.75">
      <c r="A154" s="563" t="s">
        <v>1240</v>
      </c>
      <c r="B154" s="547" t="s">
        <v>1241</v>
      </c>
      <c r="C154" s="554"/>
      <c r="D154" s="554"/>
      <c r="E154" s="564"/>
    </row>
    <row r="155" spans="1:5" s="545" customFormat="1" ht="15.75">
      <c r="A155" s="565" t="s">
        <v>1242</v>
      </c>
      <c r="B155" s="547" t="s">
        <v>1243</v>
      </c>
      <c r="C155" s="554"/>
      <c r="D155" s="555"/>
      <c r="E155" s="564"/>
    </row>
    <row r="156" spans="1:5" s="545" customFormat="1" ht="15.75" customHeight="1">
      <c r="A156" s="562" t="s">
        <v>1244</v>
      </c>
      <c r="B156" s="547" t="s">
        <v>1245</v>
      </c>
      <c r="C156" s="551">
        <f>C157+C158</f>
        <v>0</v>
      </c>
      <c r="D156" s="551">
        <f>D157+D158</f>
        <v>0</v>
      </c>
      <c r="E156" s="561">
        <f>E157+E158</f>
        <v>0</v>
      </c>
    </row>
    <row r="157" spans="1:5" s="545" customFormat="1" ht="22.5">
      <c r="A157" s="563" t="s">
        <v>1246</v>
      </c>
      <c r="B157" s="547" t="s">
        <v>1247</v>
      </c>
      <c r="C157" s="554"/>
      <c r="D157" s="554"/>
      <c r="E157" s="564"/>
    </row>
    <row r="158" spans="1:5" s="545" customFormat="1" ht="15.75">
      <c r="A158" s="565" t="s">
        <v>1242</v>
      </c>
      <c r="B158" s="547" t="s">
        <v>1248</v>
      </c>
      <c r="C158" s="554"/>
      <c r="D158" s="572"/>
      <c r="E158" s="564"/>
    </row>
    <row r="159" spans="1:5" s="545" customFormat="1" ht="15.75" customHeight="1">
      <c r="A159" s="571" t="s">
        <v>1249</v>
      </c>
      <c r="B159" s="547" t="s">
        <v>1250</v>
      </c>
      <c r="C159" s="551">
        <f>C160+C163</f>
        <v>0</v>
      </c>
      <c r="D159" s="551">
        <f>D160+D163</f>
        <v>0</v>
      </c>
      <c r="E159" s="552"/>
    </row>
    <row r="160" spans="1:5" s="545" customFormat="1" ht="15.75" customHeight="1">
      <c r="A160" s="562" t="s">
        <v>1251</v>
      </c>
      <c r="B160" s="547" t="s">
        <v>1252</v>
      </c>
      <c r="C160" s="551">
        <f>C161+C162</f>
        <v>0</v>
      </c>
      <c r="D160" s="551">
        <f>D161+D162</f>
        <v>0</v>
      </c>
      <c r="E160" s="552"/>
    </row>
    <row r="161" spans="1:5" s="545" customFormat="1" ht="15.75" customHeight="1">
      <c r="A161" s="563" t="s">
        <v>1253</v>
      </c>
      <c r="B161" s="547" t="s">
        <v>1254</v>
      </c>
      <c r="C161" s="554"/>
      <c r="D161" s="554"/>
      <c r="E161" s="552"/>
    </row>
    <row r="162" spans="1:5" s="545" customFormat="1" ht="15.75" customHeight="1">
      <c r="A162" s="565" t="s">
        <v>1255</v>
      </c>
      <c r="B162" s="547" t="s">
        <v>1256</v>
      </c>
      <c r="C162" s="554"/>
      <c r="D162" s="555"/>
      <c r="E162" s="552"/>
    </row>
    <row r="163" spans="1:5" s="545" customFormat="1" ht="15.75" customHeight="1">
      <c r="A163" s="562" t="s">
        <v>1257</v>
      </c>
      <c r="B163" s="547" t="s">
        <v>1258</v>
      </c>
      <c r="C163" s="551">
        <f>C164+C165</f>
        <v>0</v>
      </c>
      <c r="D163" s="551">
        <f>D164+D165</f>
        <v>0</v>
      </c>
      <c r="E163" s="552"/>
    </row>
    <row r="164" spans="1:5" s="545" customFormat="1" ht="16.5" customHeight="1">
      <c r="A164" s="563" t="s">
        <v>1259</v>
      </c>
      <c r="B164" s="547" t="s">
        <v>1260</v>
      </c>
      <c r="C164" s="554"/>
      <c r="D164" s="554"/>
      <c r="E164" s="552"/>
    </row>
    <row r="165" spans="1:5" s="545" customFormat="1" ht="15.75">
      <c r="A165" s="565" t="s">
        <v>1261</v>
      </c>
      <c r="B165" s="547" t="s">
        <v>1262</v>
      </c>
      <c r="C165" s="554"/>
      <c r="D165" s="572"/>
      <c r="E165" s="552"/>
    </row>
    <row r="166" spans="1:5" s="545" customFormat="1" ht="15.75">
      <c r="A166" s="571" t="s">
        <v>1263</v>
      </c>
      <c r="B166" s="547" t="s">
        <v>1264</v>
      </c>
      <c r="C166" s="551">
        <f>C167+C170</f>
        <v>0</v>
      </c>
      <c r="D166" s="551">
        <f>D167+D170</f>
        <v>0</v>
      </c>
      <c r="E166" s="552"/>
    </row>
    <row r="167" spans="1:5" s="545" customFormat="1" ht="22.5">
      <c r="A167" s="562" t="s">
        <v>1265</v>
      </c>
      <c r="B167" s="547" t="s">
        <v>1266</v>
      </c>
      <c r="C167" s="551">
        <f>C168+C169</f>
        <v>0</v>
      </c>
      <c r="D167" s="551">
        <f>D168+D169</f>
        <v>0</v>
      </c>
      <c r="E167" s="552"/>
    </row>
    <row r="168" spans="1:5" s="545" customFormat="1" ht="15.75">
      <c r="A168" s="563" t="s">
        <v>1267</v>
      </c>
      <c r="B168" s="547" t="s">
        <v>1268</v>
      </c>
      <c r="C168" s="554"/>
      <c r="D168" s="554"/>
      <c r="E168" s="552"/>
    </row>
    <row r="169" spans="1:5" s="545" customFormat="1" ht="15.75">
      <c r="A169" s="565" t="s">
        <v>1269</v>
      </c>
      <c r="B169" s="547" t="s">
        <v>1270</v>
      </c>
      <c r="C169" s="554"/>
      <c r="D169" s="555"/>
      <c r="E169" s="552"/>
    </row>
    <row r="170" spans="1:5" s="545" customFormat="1" ht="24.75" customHeight="1">
      <c r="A170" s="573" t="s">
        <v>1271</v>
      </c>
      <c r="B170" s="547" t="s">
        <v>1272</v>
      </c>
      <c r="C170" s="559">
        <f>C171+C174+C177+C180</f>
        <v>0</v>
      </c>
      <c r="D170" s="559">
        <f>D171+D174+D177+D180</f>
        <v>0</v>
      </c>
      <c r="E170" s="560">
        <f>E171+E174+E177+E180</f>
        <v>0</v>
      </c>
    </row>
    <row r="171" spans="1:5" s="545" customFormat="1" ht="22.5">
      <c r="A171" s="571" t="s">
        <v>1273</v>
      </c>
      <c r="B171" s="547" t="s">
        <v>1274</v>
      </c>
      <c r="C171" s="551">
        <f>C172+C173</f>
        <v>0</v>
      </c>
      <c r="D171" s="551">
        <f>D172+D173</f>
        <v>0</v>
      </c>
      <c r="E171" s="561">
        <f>E172+E173</f>
        <v>0</v>
      </c>
    </row>
    <row r="172" spans="1:5" s="545" customFormat="1" ht="15.75">
      <c r="A172" s="563" t="s">
        <v>1275</v>
      </c>
      <c r="B172" s="547" t="s">
        <v>1276</v>
      </c>
      <c r="C172" s="554"/>
      <c r="D172" s="554"/>
      <c r="E172" s="564"/>
    </row>
    <row r="173" spans="1:5" s="545" customFormat="1" ht="15.75">
      <c r="A173" s="565" t="s">
        <v>1277</v>
      </c>
      <c r="B173" s="547" t="s">
        <v>1278</v>
      </c>
      <c r="C173" s="554"/>
      <c r="D173" s="555"/>
      <c r="E173" s="564"/>
    </row>
    <row r="174" spans="1:5" s="545" customFormat="1" ht="22.5">
      <c r="A174" s="571" t="s">
        <v>1279</v>
      </c>
      <c r="B174" s="547" t="s">
        <v>1280</v>
      </c>
      <c r="C174" s="551">
        <f>C175+C176</f>
        <v>0</v>
      </c>
      <c r="D174" s="551">
        <f>D175+D176</f>
        <v>0</v>
      </c>
      <c r="E174" s="552"/>
    </row>
    <row r="175" spans="1:5" s="545" customFormat="1" ht="15.75">
      <c r="A175" s="563" t="s">
        <v>1281</v>
      </c>
      <c r="B175" s="547" t="s">
        <v>1282</v>
      </c>
      <c r="C175" s="554"/>
      <c r="D175" s="554"/>
      <c r="E175" s="552"/>
    </row>
    <row r="176" spans="1:5" s="545" customFormat="1" ht="15.75">
      <c r="A176" s="565" t="s">
        <v>1283</v>
      </c>
      <c r="B176" s="547" t="s">
        <v>1284</v>
      </c>
      <c r="C176" s="554"/>
      <c r="D176" s="572"/>
      <c r="E176" s="552"/>
    </row>
    <row r="177" spans="1:5" s="545" customFormat="1" ht="15.75">
      <c r="A177" s="571" t="s">
        <v>1285</v>
      </c>
      <c r="B177" s="547" t="s">
        <v>1286</v>
      </c>
      <c r="C177" s="551">
        <f>C178+C179</f>
        <v>0</v>
      </c>
      <c r="D177" s="551">
        <f>D178+D179</f>
        <v>0</v>
      </c>
      <c r="E177" s="552"/>
    </row>
    <row r="178" spans="1:5" s="545" customFormat="1" ht="15.75">
      <c r="A178" s="563" t="s">
        <v>1287</v>
      </c>
      <c r="B178" s="547" t="s">
        <v>1288</v>
      </c>
      <c r="C178" s="554"/>
      <c r="D178" s="554"/>
      <c r="E178" s="552"/>
    </row>
    <row r="179" spans="1:5" s="545" customFormat="1" ht="15.75">
      <c r="A179" s="565" t="s">
        <v>1289</v>
      </c>
      <c r="B179" s="547" t="s">
        <v>1290</v>
      </c>
      <c r="C179" s="554"/>
      <c r="D179" s="555"/>
      <c r="E179" s="552"/>
    </row>
    <row r="180" spans="1:5" s="545" customFormat="1" ht="22.5">
      <c r="A180" s="571" t="s">
        <v>1291</v>
      </c>
      <c r="B180" s="547" t="s">
        <v>1292</v>
      </c>
      <c r="C180" s="551">
        <f>C181+C182</f>
        <v>0</v>
      </c>
      <c r="D180" s="551">
        <f>D181+D182</f>
        <v>0</v>
      </c>
      <c r="E180" s="552"/>
    </row>
    <row r="181" spans="1:5" s="545" customFormat="1" ht="15.75">
      <c r="A181" s="563" t="s">
        <v>1293</v>
      </c>
      <c r="B181" s="547" t="s">
        <v>1294</v>
      </c>
      <c r="C181" s="554"/>
      <c r="D181" s="554"/>
      <c r="E181" s="552"/>
    </row>
    <row r="182" spans="1:5" s="545" customFormat="1" ht="15.75">
      <c r="A182" s="565" t="s">
        <v>1295</v>
      </c>
      <c r="B182" s="547" t="s">
        <v>1296</v>
      </c>
      <c r="C182" s="554"/>
      <c r="D182" s="555"/>
      <c r="E182" s="552"/>
    </row>
    <row r="183" spans="1:5" s="545" customFormat="1" ht="15.75" customHeight="1">
      <c r="A183" s="556" t="s">
        <v>1297</v>
      </c>
      <c r="B183" s="547" t="s">
        <v>1298</v>
      </c>
      <c r="C183" s="557">
        <f>C7+C21+C139+C150</f>
        <v>0</v>
      </c>
      <c r="D183" s="557">
        <f>D7+D21+D139+D150</f>
        <v>0</v>
      </c>
      <c r="E183" s="558">
        <f>E7+E21+E139+E150</f>
        <v>0</v>
      </c>
    </row>
    <row r="184" spans="1:5" s="545" customFormat="1" ht="15.75">
      <c r="A184" s="556" t="s">
        <v>1299</v>
      </c>
      <c r="B184" s="547" t="s">
        <v>1300</v>
      </c>
      <c r="C184" s="555"/>
      <c r="D184" s="557">
        <f>D185+D193+D203</f>
        <v>0</v>
      </c>
      <c r="E184" s="558">
        <f>E185+E193+E203</f>
        <v>0</v>
      </c>
    </row>
    <row r="185" spans="1:5" s="545" customFormat="1" ht="15.75">
      <c r="A185" s="546" t="s">
        <v>1301</v>
      </c>
      <c r="B185" s="547" t="s">
        <v>1302</v>
      </c>
      <c r="C185" s="566"/>
      <c r="D185" s="559">
        <f>SUM(D186:D192)</f>
        <v>0</v>
      </c>
      <c r="E185" s="568"/>
    </row>
    <row r="186" spans="1:5" s="545" customFormat="1" ht="15.75">
      <c r="A186" s="562" t="s">
        <v>1303</v>
      </c>
      <c r="B186" s="547" t="s">
        <v>1304</v>
      </c>
      <c r="C186" s="555"/>
      <c r="D186" s="554"/>
      <c r="E186" s="552"/>
    </row>
    <row r="187" spans="1:5" s="545" customFormat="1" ht="15.75">
      <c r="A187" s="562" t="s">
        <v>1305</v>
      </c>
      <c r="B187" s="547" t="s">
        <v>1306</v>
      </c>
      <c r="C187" s="555"/>
      <c r="D187" s="554"/>
      <c r="E187" s="552"/>
    </row>
    <row r="188" spans="1:5" s="545" customFormat="1" ht="15.75">
      <c r="A188" s="562" t="s">
        <v>1307</v>
      </c>
      <c r="B188" s="547" t="s">
        <v>1308</v>
      </c>
      <c r="C188" s="555"/>
      <c r="D188" s="554"/>
      <c r="E188" s="552"/>
    </row>
    <row r="189" spans="1:5" s="545" customFormat="1" ht="15.75">
      <c r="A189" s="562" t="s">
        <v>1309</v>
      </c>
      <c r="B189" s="547" t="s">
        <v>1310</v>
      </c>
      <c r="C189" s="555"/>
      <c r="D189" s="554"/>
      <c r="E189" s="552"/>
    </row>
    <row r="190" spans="1:5" s="545" customFormat="1" ht="15.75">
      <c r="A190" s="562" t="s">
        <v>1311</v>
      </c>
      <c r="B190" s="547" t="s">
        <v>1312</v>
      </c>
      <c r="C190" s="555"/>
      <c r="D190" s="554"/>
      <c r="E190" s="552"/>
    </row>
    <row r="191" spans="1:5" s="545" customFormat="1" ht="15.75">
      <c r="A191" s="574" t="s">
        <v>1313</v>
      </c>
      <c r="B191" s="547" t="s">
        <v>1314</v>
      </c>
      <c r="C191" s="555"/>
      <c r="D191" s="554"/>
      <c r="E191" s="552"/>
    </row>
    <row r="192" spans="1:5" s="545" customFormat="1" ht="15.75">
      <c r="A192" s="562" t="s">
        <v>1315</v>
      </c>
      <c r="B192" s="547" t="s">
        <v>1316</v>
      </c>
      <c r="C192" s="555"/>
      <c r="D192" s="554"/>
      <c r="E192" s="552"/>
    </row>
    <row r="193" spans="1:5" s="545" customFormat="1" ht="15.75">
      <c r="A193" s="546" t="s">
        <v>1317</v>
      </c>
      <c r="B193" s="547" t="s">
        <v>1318</v>
      </c>
      <c r="C193" s="566"/>
      <c r="D193" s="559">
        <f>SUM(D194:D197)+D198</f>
        <v>0</v>
      </c>
      <c r="E193" s="560">
        <f>SUM(E194:E197)+E198</f>
        <v>0</v>
      </c>
    </row>
    <row r="194" spans="1:5" s="545" customFormat="1" ht="15.75">
      <c r="A194" s="562" t="s">
        <v>1319</v>
      </c>
      <c r="B194" s="547" t="s">
        <v>1320</v>
      </c>
      <c r="C194" s="555"/>
      <c r="D194" s="554"/>
      <c r="E194" s="552"/>
    </row>
    <row r="195" spans="1:5" s="545" customFormat="1" ht="15.75">
      <c r="A195" s="562" t="s">
        <v>1321</v>
      </c>
      <c r="B195" s="547" t="s">
        <v>1322</v>
      </c>
      <c r="C195" s="555"/>
      <c r="D195" s="554"/>
      <c r="E195" s="552"/>
    </row>
    <row r="196" spans="1:5" s="545" customFormat="1" ht="15.75">
      <c r="A196" s="562" t="s">
        <v>1323</v>
      </c>
      <c r="B196" s="547" t="s">
        <v>1324</v>
      </c>
      <c r="C196" s="555"/>
      <c r="D196" s="554"/>
      <c r="E196" s="552"/>
    </row>
    <row r="197" spans="1:5" s="545" customFormat="1" ht="15.75">
      <c r="A197" s="562" t="s">
        <v>1325</v>
      </c>
      <c r="B197" s="547" t="s">
        <v>1326</v>
      </c>
      <c r="C197" s="555"/>
      <c r="D197" s="554"/>
      <c r="E197" s="552"/>
    </row>
    <row r="198" spans="1:5" s="545" customFormat="1" ht="15.75">
      <c r="A198" s="562" t="s">
        <v>1327</v>
      </c>
      <c r="B198" s="547" t="s">
        <v>1328</v>
      </c>
      <c r="C198" s="555"/>
      <c r="D198" s="551">
        <f>SUM(D199:D202)</f>
        <v>0</v>
      </c>
      <c r="E198" s="561">
        <f>SUM(E199:E202)</f>
        <v>0</v>
      </c>
    </row>
    <row r="199" spans="1:5" s="545" customFormat="1" ht="15.75">
      <c r="A199" s="563" t="s">
        <v>1329</v>
      </c>
      <c r="B199" s="547" t="s">
        <v>1330</v>
      </c>
      <c r="C199" s="555"/>
      <c r="D199" s="554"/>
      <c r="E199" s="564"/>
    </row>
    <row r="200" spans="1:5" s="545" customFormat="1" ht="15.75">
      <c r="A200" s="563" t="s">
        <v>0</v>
      </c>
      <c r="B200" s="547" t="s">
        <v>1</v>
      </c>
      <c r="C200" s="555"/>
      <c r="D200" s="554"/>
      <c r="E200" s="552"/>
    </row>
    <row r="201" spans="1:5" s="545" customFormat="1" ht="15.75">
      <c r="A201" s="563" t="s">
        <v>2</v>
      </c>
      <c r="B201" s="547" t="s">
        <v>3</v>
      </c>
      <c r="C201" s="555"/>
      <c r="D201" s="554"/>
      <c r="E201" s="552"/>
    </row>
    <row r="202" spans="1:5" s="545" customFormat="1" ht="15.75">
      <c r="A202" s="563" t="s">
        <v>4</v>
      </c>
      <c r="B202" s="547" t="s">
        <v>5</v>
      </c>
      <c r="C202" s="555"/>
      <c r="D202" s="554"/>
      <c r="E202" s="552"/>
    </row>
    <row r="203" spans="1:5" s="545" customFormat="1" ht="15.75">
      <c r="A203" s="546" t="s">
        <v>6</v>
      </c>
      <c r="B203" s="547" t="s">
        <v>7</v>
      </c>
      <c r="C203" s="566"/>
      <c r="D203" s="559">
        <f>SUM(D204:D206)</f>
        <v>0</v>
      </c>
      <c r="E203" s="568"/>
    </row>
    <row r="204" spans="1:5" s="545" customFormat="1" ht="15.75">
      <c r="A204" s="562" t="s">
        <v>8</v>
      </c>
      <c r="B204" s="547" t="s">
        <v>9</v>
      </c>
      <c r="C204" s="555"/>
      <c r="D204" s="554"/>
      <c r="E204" s="552"/>
    </row>
    <row r="205" spans="1:5" s="545" customFormat="1" ht="15.75">
      <c r="A205" s="562" t="s">
        <v>10</v>
      </c>
      <c r="B205" s="547" t="s">
        <v>11</v>
      </c>
      <c r="C205" s="555"/>
      <c r="D205" s="554"/>
      <c r="E205" s="552"/>
    </row>
    <row r="206" spans="1:5" s="545" customFormat="1" ht="15.75">
      <c r="A206" s="562" t="s">
        <v>12</v>
      </c>
      <c r="B206" s="547" t="s">
        <v>13</v>
      </c>
      <c r="C206" s="555"/>
      <c r="D206" s="554"/>
      <c r="E206" s="552"/>
    </row>
    <row r="207" spans="1:5" s="545" customFormat="1" ht="15.75">
      <c r="A207" s="556" t="s">
        <v>14</v>
      </c>
      <c r="B207" s="547" t="s">
        <v>15</v>
      </c>
      <c r="C207" s="555"/>
      <c r="D207" s="557">
        <f>D208+D209+D214+D227+D228+D229</f>
        <v>0</v>
      </c>
      <c r="E207" s="552"/>
    </row>
    <row r="208" spans="1:5" s="545" customFormat="1" ht="15.75">
      <c r="A208" s="546" t="s">
        <v>16</v>
      </c>
      <c r="B208" s="547" t="s">
        <v>17</v>
      </c>
      <c r="C208" s="566"/>
      <c r="D208" s="567"/>
      <c r="E208" s="568"/>
    </row>
    <row r="209" spans="1:5" s="545" customFormat="1" ht="15.75">
      <c r="A209" s="546" t="s">
        <v>18</v>
      </c>
      <c r="B209" s="547" t="s">
        <v>19</v>
      </c>
      <c r="C209" s="566"/>
      <c r="D209" s="559">
        <f>SUM(D210:D213)</f>
        <v>0</v>
      </c>
      <c r="E209" s="568"/>
    </row>
    <row r="210" spans="1:5" s="545" customFormat="1" ht="15.75">
      <c r="A210" s="562" t="s">
        <v>20</v>
      </c>
      <c r="B210" s="547" t="s">
        <v>21</v>
      </c>
      <c r="C210" s="555"/>
      <c r="D210" s="554"/>
      <c r="E210" s="552"/>
    </row>
    <row r="211" spans="1:5" s="545" customFormat="1" ht="15.75">
      <c r="A211" s="562" t="s">
        <v>22</v>
      </c>
      <c r="B211" s="547" t="s">
        <v>23</v>
      </c>
      <c r="C211" s="555"/>
      <c r="D211" s="554"/>
      <c r="E211" s="552"/>
    </row>
    <row r="212" spans="1:5" s="545" customFormat="1" ht="15.75">
      <c r="A212" s="562" t="s">
        <v>24</v>
      </c>
      <c r="B212" s="547" t="s">
        <v>25</v>
      </c>
      <c r="C212" s="555" t="s">
        <v>26</v>
      </c>
      <c r="D212" s="554"/>
      <c r="E212" s="552"/>
    </row>
    <row r="213" spans="1:5" s="545" customFormat="1" ht="15.75">
      <c r="A213" s="562" t="s">
        <v>27</v>
      </c>
      <c r="B213" s="547" t="s">
        <v>28</v>
      </c>
      <c r="C213" s="555"/>
      <c r="D213" s="554"/>
      <c r="E213" s="552"/>
    </row>
    <row r="214" spans="1:5" s="545" customFormat="1" ht="15.75">
      <c r="A214" s="546" t="s">
        <v>39</v>
      </c>
      <c r="B214" s="547" t="s">
        <v>40</v>
      </c>
      <c r="C214" s="566"/>
      <c r="D214" s="559">
        <f>D215+D221</f>
        <v>0</v>
      </c>
      <c r="E214" s="568"/>
    </row>
    <row r="215" spans="1:5" s="545" customFormat="1" ht="15.75">
      <c r="A215" s="562" t="s">
        <v>41</v>
      </c>
      <c r="B215" s="547" t="s">
        <v>42</v>
      </c>
      <c r="C215" s="555"/>
      <c r="D215" s="551">
        <f>SUM(D216:D220)</f>
        <v>0</v>
      </c>
      <c r="E215" s="552"/>
    </row>
    <row r="216" spans="1:5" s="545" customFormat="1" ht="15.75">
      <c r="A216" s="563" t="s">
        <v>43</v>
      </c>
      <c r="B216" s="547" t="s">
        <v>44</v>
      </c>
      <c r="C216" s="555"/>
      <c r="D216" s="554"/>
      <c r="E216" s="552"/>
    </row>
    <row r="217" spans="1:5" s="545" customFormat="1" ht="15.75">
      <c r="A217" s="563" t="s">
        <v>45</v>
      </c>
      <c r="B217" s="547" t="s">
        <v>46</v>
      </c>
      <c r="C217" s="555"/>
      <c r="D217" s="554"/>
      <c r="E217" s="552"/>
    </row>
    <row r="218" spans="1:5" s="545" customFormat="1" ht="15.75">
      <c r="A218" s="563" t="s">
        <v>47</v>
      </c>
      <c r="B218" s="547" t="s">
        <v>48</v>
      </c>
      <c r="C218" s="555"/>
      <c r="D218" s="554"/>
      <c r="E218" s="552"/>
    </row>
    <row r="219" spans="1:5" s="545" customFormat="1" ht="15.75">
      <c r="A219" s="563" t="s">
        <v>49</v>
      </c>
      <c r="B219" s="547" t="s">
        <v>50</v>
      </c>
      <c r="C219" s="555"/>
      <c r="D219" s="554"/>
      <c r="E219" s="552"/>
    </row>
    <row r="220" spans="1:5" s="545" customFormat="1" ht="15.75">
      <c r="A220" s="563" t="s">
        <v>51</v>
      </c>
      <c r="B220" s="547" t="s">
        <v>52</v>
      </c>
      <c r="C220" s="555"/>
      <c r="D220" s="554"/>
      <c r="E220" s="552"/>
    </row>
    <row r="221" spans="1:5" s="545" customFormat="1" ht="15.75">
      <c r="A221" s="562" t="s">
        <v>53</v>
      </c>
      <c r="B221" s="547" t="s">
        <v>54</v>
      </c>
      <c r="C221" s="555"/>
      <c r="D221" s="551">
        <f>SUM(D222:D226)</f>
        <v>0</v>
      </c>
      <c r="E221" s="552"/>
    </row>
    <row r="222" spans="1:5" s="545" customFormat="1" ht="15.75">
      <c r="A222" s="563" t="s">
        <v>55</v>
      </c>
      <c r="B222" s="547" t="s">
        <v>56</v>
      </c>
      <c r="C222" s="555"/>
      <c r="D222" s="554"/>
      <c r="E222" s="552"/>
    </row>
    <row r="223" spans="1:5" s="545" customFormat="1" ht="15.75">
      <c r="A223" s="563" t="s">
        <v>57</v>
      </c>
      <c r="B223" s="547" t="s">
        <v>58</v>
      </c>
      <c r="C223" s="555"/>
      <c r="D223" s="554"/>
      <c r="E223" s="552"/>
    </row>
    <row r="224" spans="1:5" s="545" customFormat="1" ht="15.75">
      <c r="A224" s="563" t="s">
        <v>59</v>
      </c>
      <c r="B224" s="547" t="s">
        <v>60</v>
      </c>
      <c r="C224" s="555"/>
      <c r="D224" s="554"/>
      <c r="E224" s="552"/>
    </row>
    <row r="225" spans="1:5" s="545" customFormat="1" ht="15.75">
      <c r="A225" s="563" t="s">
        <v>61</v>
      </c>
      <c r="B225" s="547" t="s">
        <v>62</v>
      </c>
      <c r="C225" s="555"/>
      <c r="D225" s="554"/>
      <c r="E225" s="552"/>
    </row>
    <row r="226" spans="1:5" s="545" customFormat="1" ht="15.75">
      <c r="A226" s="563" t="s">
        <v>63</v>
      </c>
      <c r="B226" s="547" t="s">
        <v>64</v>
      </c>
      <c r="C226" s="555"/>
      <c r="D226" s="554"/>
      <c r="E226" s="552"/>
    </row>
    <row r="227" spans="1:5" s="545" customFormat="1" ht="15.75">
      <c r="A227" s="546" t="s">
        <v>65</v>
      </c>
      <c r="B227" s="547" t="s">
        <v>66</v>
      </c>
      <c r="C227" s="566"/>
      <c r="D227" s="567"/>
      <c r="E227" s="568"/>
    </row>
    <row r="228" spans="1:5" s="545" customFormat="1" ht="15.75">
      <c r="A228" s="546" t="s">
        <v>138</v>
      </c>
      <c r="B228" s="547" t="s">
        <v>139</v>
      </c>
      <c r="C228" s="566"/>
      <c r="D228" s="567"/>
      <c r="E228" s="568"/>
    </row>
    <row r="229" spans="1:5" s="545" customFormat="1" ht="15.75">
      <c r="A229" s="546" t="s">
        <v>140</v>
      </c>
      <c r="B229" s="547" t="s">
        <v>141</v>
      </c>
      <c r="C229" s="566"/>
      <c r="D229" s="559">
        <f>SUM(D230:D231)</f>
        <v>0</v>
      </c>
      <c r="E229" s="568"/>
    </row>
    <row r="230" spans="1:5" s="545" customFormat="1" ht="15.75">
      <c r="A230" s="562" t="s">
        <v>142</v>
      </c>
      <c r="B230" s="547" t="s">
        <v>143</v>
      </c>
      <c r="C230" s="555"/>
      <c r="D230" s="554"/>
      <c r="E230" s="552"/>
    </row>
    <row r="231" spans="1:5" s="545" customFormat="1" ht="15.75">
      <c r="A231" s="562" t="s">
        <v>144</v>
      </c>
      <c r="B231" s="547" t="s">
        <v>145</v>
      </c>
      <c r="C231" s="555"/>
      <c r="D231" s="554"/>
      <c r="E231" s="552"/>
    </row>
    <row r="232" spans="1:5" s="545" customFormat="1" ht="33" customHeight="1" hidden="1">
      <c r="A232" s="562" t="s">
        <v>146</v>
      </c>
      <c r="B232" s="547" t="s">
        <v>147</v>
      </c>
      <c r="C232" s="551"/>
      <c r="D232" s="551"/>
      <c r="E232" s="561"/>
    </row>
    <row r="233" spans="1:5" s="545" customFormat="1" ht="15.75" hidden="1">
      <c r="A233" s="562" t="s">
        <v>148</v>
      </c>
      <c r="B233" s="547" t="s">
        <v>149</v>
      </c>
      <c r="C233" s="551"/>
      <c r="D233" s="551"/>
      <c r="E233" s="561"/>
    </row>
    <row r="234" spans="1:5" s="545" customFormat="1" ht="15.75">
      <c r="A234" s="556" t="s">
        <v>151</v>
      </c>
      <c r="B234" s="547" t="s">
        <v>152</v>
      </c>
      <c r="C234" s="555"/>
      <c r="D234" s="557">
        <f>SUM(D235:D239)</f>
        <v>0</v>
      </c>
      <c r="E234" s="552"/>
    </row>
    <row r="235" spans="1:5" s="545" customFormat="1" ht="15.75">
      <c r="A235" s="546" t="s">
        <v>153</v>
      </c>
      <c r="B235" s="547" t="s">
        <v>154</v>
      </c>
      <c r="C235" s="566"/>
      <c r="D235" s="567"/>
      <c r="E235" s="568"/>
    </row>
    <row r="236" spans="1:5" s="545" customFormat="1" ht="15.75">
      <c r="A236" s="546" t="s">
        <v>155</v>
      </c>
      <c r="B236" s="547" t="s">
        <v>156</v>
      </c>
      <c r="C236" s="566"/>
      <c r="D236" s="567"/>
      <c r="E236" s="568"/>
    </row>
    <row r="237" spans="1:5" s="545" customFormat="1" ht="15.75">
      <c r="A237" s="546" t="s">
        <v>157</v>
      </c>
      <c r="B237" s="547" t="s">
        <v>158</v>
      </c>
      <c r="C237" s="566"/>
      <c r="D237" s="567"/>
      <c r="E237" s="568"/>
    </row>
    <row r="238" spans="1:5" s="545" customFormat="1" ht="15.75">
      <c r="A238" s="546" t="s">
        <v>159</v>
      </c>
      <c r="B238" s="547" t="s">
        <v>160</v>
      </c>
      <c r="C238" s="566"/>
      <c r="D238" s="567"/>
      <c r="E238" s="568"/>
    </row>
    <row r="239" spans="1:5" s="545" customFormat="1" ht="15.75">
      <c r="A239" s="546" t="s">
        <v>161</v>
      </c>
      <c r="B239" s="547" t="s">
        <v>162</v>
      </c>
      <c r="C239" s="566"/>
      <c r="D239" s="567"/>
      <c r="E239" s="568"/>
    </row>
    <row r="240" spans="1:5" s="545" customFormat="1" ht="15.75">
      <c r="A240" s="556" t="s">
        <v>163</v>
      </c>
      <c r="B240" s="547" t="s">
        <v>164</v>
      </c>
      <c r="C240" s="555"/>
      <c r="D240" s="557">
        <f>D241+D257</f>
        <v>0</v>
      </c>
      <c r="E240" s="552"/>
    </row>
    <row r="241" spans="1:5" s="545" customFormat="1" ht="15.75">
      <c r="A241" s="546" t="s">
        <v>165</v>
      </c>
      <c r="B241" s="547" t="s">
        <v>166</v>
      </c>
      <c r="C241" s="566"/>
      <c r="D241" s="559">
        <f>D242+D245+D246+D247</f>
        <v>0</v>
      </c>
      <c r="E241" s="568"/>
    </row>
    <row r="242" spans="1:5" s="545" customFormat="1" ht="15.75">
      <c r="A242" s="550" t="s">
        <v>167</v>
      </c>
      <c r="B242" s="547" t="s">
        <v>168</v>
      </c>
      <c r="C242" s="555"/>
      <c r="D242" s="551">
        <f>SUM(D243:D244)</f>
        <v>0</v>
      </c>
      <c r="E242" s="552"/>
    </row>
    <row r="243" spans="1:5" s="545" customFormat="1" ht="15.75">
      <c r="A243" s="562" t="s">
        <v>169</v>
      </c>
      <c r="B243" s="547" t="s">
        <v>170</v>
      </c>
      <c r="C243" s="555"/>
      <c r="D243" s="554"/>
      <c r="E243" s="552"/>
    </row>
    <row r="244" spans="1:5" s="545" customFormat="1" ht="15.75">
      <c r="A244" s="562" t="s">
        <v>171</v>
      </c>
      <c r="B244" s="547" t="s">
        <v>172</v>
      </c>
      <c r="C244" s="555"/>
      <c r="D244" s="554"/>
      <c r="E244" s="552"/>
    </row>
    <row r="245" spans="1:5" s="545" customFormat="1" ht="15.75">
      <c r="A245" s="550" t="s">
        <v>173</v>
      </c>
      <c r="B245" s="547" t="s">
        <v>174</v>
      </c>
      <c r="C245" s="555"/>
      <c r="D245" s="554"/>
      <c r="E245" s="552"/>
    </row>
    <row r="246" spans="1:5" s="545" customFormat="1" ht="15.75">
      <c r="A246" s="550" t="s">
        <v>175</v>
      </c>
      <c r="B246" s="547" t="s">
        <v>176</v>
      </c>
      <c r="C246" s="555"/>
      <c r="D246" s="554"/>
      <c r="E246" s="552"/>
    </row>
    <row r="247" spans="1:5" s="545" customFormat="1" ht="15.75">
      <c r="A247" s="550" t="s">
        <v>177</v>
      </c>
      <c r="B247" s="547" t="s">
        <v>178</v>
      </c>
      <c r="C247" s="555"/>
      <c r="D247" s="554"/>
      <c r="E247" s="552"/>
    </row>
    <row r="248" spans="1:5" s="545" customFormat="1" ht="15.75">
      <c r="A248" s="546" t="s">
        <v>179</v>
      </c>
      <c r="B248" s="547" t="s">
        <v>180</v>
      </c>
      <c r="C248" s="566"/>
      <c r="D248" s="559">
        <f>SUM(D249:D256)</f>
        <v>0</v>
      </c>
      <c r="E248" s="568"/>
    </row>
    <row r="249" spans="1:5" s="545" customFormat="1" ht="15.75">
      <c r="A249" s="550" t="s">
        <v>181</v>
      </c>
      <c r="B249" s="547" t="s">
        <v>182</v>
      </c>
      <c r="C249" s="555"/>
      <c r="D249" s="554"/>
      <c r="E249" s="552"/>
    </row>
    <row r="250" spans="1:5" s="545" customFormat="1" ht="15.75">
      <c r="A250" s="550" t="s">
        <v>183</v>
      </c>
      <c r="B250" s="547" t="s">
        <v>184</v>
      </c>
      <c r="C250" s="555"/>
      <c r="D250" s="554"/>
      <c r="E250" s="552"/>
    </row>
    <row r="251" spans="1:5" s="545" customFormat="1" ht="15.75">
      <c r="A251" s="550" t="s">
        <v>185</v>
      </c>
      <c r="B251" s="547" t="s">
        <v>186</v>
      </c>
      <c r="C251" s="555"/>
      <c r="D251" s="554"/>
      <c r="E251" s="552"/>
    </row>
    <row r="252" spans="1:5" s="545" customFormat="1" ht="15.75">
      <c r="A252" s="550" t="s">
        <v>187</v>
      </c>
      <c r="B252" s="547" t="s">
        <v>188</v>
      </c>
      <c r="C252" s="555"/>
      <c r="D252" s="554"/>
      <c r="E252" s="552"/>
    </row>
    <row r="253" spans="1:5" s="545" customFormat="1" ht="15.75">
      <c r="A253" s="550" t="s">
        <v>189</v>
      </c>
      <c r="B253" s="547" t="s">
        <v>190</v>
      </c>
      <c r="C253" s="555"/>
      <c r="D253" s="554"/>
      <c r="E253" s="552"/>
    </row>
    <row r="254" spans="1:5" s="545" customFormat="1" ht="15.75">
      <c r="A254" s="550" t="s">
        <v>191</v>
      </c>
      <c r="B254" s="547" t="s">
        <v>192</v>
      </c>
      <c r="C254" s="555"/>
      <c r="D254" s="554"/>
      <c r="E254" s="552"/>
    </row>
    <row r="255" spans="1:5" s="545" customFormat="1" ht="15.75">
      <c r="A255" s="550" t="s">
        <v>193</v>
      </c>
      <c r="B255" s="547" t="s">
        <v>194</v>
      </c>
      <c r="C255" s="555"/>
      <c r="D255" s="554"/>
      <c r="E255" s="552"/>
    </row>
    <row r="256" spans="1:5" s="545" customFormat="1" ht="15.75">
      <c r="A256" s="550" t="s">
        <v>195</v>
      </c>
      <c r="B256" s="547" t="s">
        <v>196</v>
      </c>
      <c r="C256" s="555"/>
      <c r="D256" s="554"/>
      <c r="E256" s="552"/>
    </row>
    <row r="257" spans="1:5" s="545" customFormat="1" ht="15.75">
      <c r="A257" s="546" t="s">
        <v>197</v>
      </c>
      <c r="B257" s="547" t="s">
        <v>198</v>
      </c>
      <c r="C257" s="566"/>
      <c r="D257" s="575">
        <f>SUM(D258:D266)</f>
        <v>0</v>
      </c>
      <c r="E257" s="568"/>
    </row>
    <row r="258" spans="1:5" s="545" customFormat="1" ht="15.75">
      <c r="A258" s="550" t="s">
        <v>199</v>
      </c>
      <c r="B258" s="547" t="s">
        <v>200</v>
      </c>
      <c r="C258" s="555"/>
      <c r="D258" s="554"/>
      <c r="E258" s="552"/>
    </row>
    <row r="259" spans="1:5" s="545" customFormat="1" ht="15.75">
      <c r="A259" s="550" t="s">
        <v>201</v>
      </c>
      <c r="B259" s="547" t="s">
        <v>202</v>
      </c>
      <c r="C259" s="555"/>
      <c r="D259" s="554"/>
      <c r="E259" s="552"/>
    </row>
    <row r="260" spans="1:5" s="545" customFormat="1" ht="15.75">
      <c r="A260" s="550" t="s">
        <v>203</v>
      </c>
      <c r="B260" s="547" t="s">
        <v>204</v>
      </c>
      <c r="C260" s="555"/>
      <c r="D260" s="554"/>
      <c r="E260" s="552"/>
    </row>
    <row r="261" spans="1:5" s="545" customFormat="1" ht="15.75">
      <c r="A261" s="550" t="s">
        <v>205</v>
      </c>
      <c r="B261" s="547" t="s">
        <v>206</v>
      </c>
      <c r="C261" s="555"/>
      <c r="D261" s="554"/>
      <c r="E261" s="552"/>
    </row>
    <row r="262" spans="1:5" s="545" customFormat="1" ht="15.75">
      <c r="A262" s="550" t="s">
        <v>207</v>
      </c>
      <c r="B262" s="547" t="s">
        <v>208</v>
      </c>
      <c r="C262" s="555"/>
      <c r="D262" s="554"/>
      <c r="E262" s="552"/>
    </row>
    <row r="263" spans="1:5" s="545" customFormat="1" ht="15.75">
      <c r="A263" s="550" t="s">
        <v>209</v>
      </c>
      <c r="B263" s="547" t="s">
        <v>210</v>
      </c>
      <c r="C263" s="555"/>
      <c r="D263" s="554"/>
      <c r="E263" s="552"/>
    </row>
    <row r="264" spans="1:5" s="545" customFormat="1" ht="22.5">
      <c r="A264" s="550" t="s">
        <v>211</v>
      </c>
      <c r="B264" s="547" t="s">
        <v>212</v>
      </c>
      <c r="C264" s="555"/>
      <c r="D264" s="554"/>
      <c r="E264" s="552"/>
    </row>
    <row r="265" spans="1:5" s="545" customFormat="1" ht="15.75">
      <c r="A265" s="550" t="s">
        <v>213</v>
      </c>
      <c r="B265" s="547" t="s">
        <v>214</v>
      </c>
      <c r="C265" s="555"/>
      <c r="D265" s="554"/>
      <c r="E265" s="552"/>
    </row>
    <row r="266" spans="1:5" s="545" customFormat="1" ht="15.75">
      <c r="A266" s="546" t="s">
        <v>215</v>
      </c>
      <c r="B266" s="547" t="s">
        <v>216</v>
      </c>
      <c r="C266" s="566"/>
      <c r="D266" s="567"/>
      <c r="E266" s="568"/>
    </row>
    <row r="267" spans="1:5" s="545" customFormat="1" ht="15.75">
      <c r="A267" s="556" t="s">
        <v>217</v>
      </c>
      <c r="B267" s="547" t="s">
        <v>218</v>
      </c>
      <c r="C267" s="576"/>
      <c r="D267" s="557">
        <f>D184+D207+D234+D240+D266</f>
        <v>0</v>
      </c>
      <c r="E267" s="549"/>
    </row>
    <row r="268" spans="1:5" s="545" customFormat="1" ht="16.5" thickBot="1">
      <c r="A268" s="577" t="s">
        <v>219</v>
      </c>
      <c r="B268" s="578" t="s">
        <v>220</v>
      </c>
      <c r="C268" s="579"/>
      <c r="D268" s="580">
        <f>D183+D267</f>
        <v>0</v>
      </c>
      <c r="E268" s="581"/>
    </row>
    <row r="269" spans="1:5" ht="15.75">
      <c r="A269" s="582"/>
      <c r="B269" s="583"/>
      <c r="C269" s="584"/>
      <c r="D269" s="584"/>
      <c r="E269" s="585"/>
    </row>
    <row r="270" spans="1:5" ht="15.75">
      <c r="A270" s="586"/>
      <c r="B270" s="583"/>
      <c r="C270" s="584"/>
      <c r="D270" s="584"/>
      <c r="E270" s="585"/>
    </row>
    <row r="271" spans="1:5" ht="15.75">
      <c r="A271" s="583"/>
      <c r="B271" s="583"/>
      <c r="C271" s="584"/>
      <c r="D271" s="584"/>
      <c r="E271" s="585"/>
    </row>
    <row r="272" spans="1:5" ht="15.75">
      <c r="A272" s="1238"/>
      <c r="B272" s="1238"/>
      <c r="C272" s="1238"/>
      <c r="D272" s="1238"/>
      <c r="E272" s="1238"/>
    </row>
    <row r="273" spans="1:5" ht="15.75">
      <c r="A273" s="1238"/>
      <c r="B273" s="1238"/>
      <c r="C273" s="1238"/>
      <c r="D273" s="1238"/>
      <c r="E273" s="1238"/>
    </row>
  </sheetData>
  <sheetProtection sheet="1" objects="1" scenarios="1"/>
  <mergeCells count="10">
    <mergeCell ref="A1:E1"/>
    <mergeCell ref="A272:E272"/>
    <mergeCell ref="A273:E273"/>
    <mergeCell ref="C2:E2"/>
    <mergeCell ref="A3:A5"/>
    <mergeCell ref="B3:B5"/>
    <mergeCell ref="C3:C4"/>
    <mergeCell ref="D3:D4"/>
    <mergeCell ref="C5:E5"/>
    <mergeCell ref="E3:E4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dőlt"19.1. melléklet a ……/2012. (……) önkormányzati rendelethez</oddHeader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">
      <selection activeCell="A21" sqref="A21"/>
    </sheetView>
  </sheetViews>
  <sheetFormatPr defaultColWidth="9.00390625" defaultRowHeight="12.75"/>
  <cols>
    <col min="1" max="1" width="71.125" style="589" customWidth="1"/>
    <col min="2" max="2" width="6.125" style="601" customWidth="1"/>
    <col min="3" max="3" width="18.00390625" style="588" customWidth="1"/>
    <col min="4" max="16384" width="9.375" style="588" customWidth="1"/>
  </cols>
  <sheetData>
    <row r="1" spans="1:3" ht="32.25" customHeight="1">
      <c r="A1" s="1252" t="s">
        <v>682</v>
      </c>
      <c r="B1" s="1252"/>
      <c r="C1" s="1252"/>
    </row>
    <row r="2" spans="1:3" ht="15.75">
      <c r="A2" s="1253" t="s">
        <v>683</v>
      </c>
      <c r="B2" s="1253"/>
      <c r="C2" s="1253"/>
    </row>
    <row r="4" spans="2:3" ht="13.5" thickBot="1">
      <c r="B4" s="1254" t="s">
        <v>945</v>
      </c>
      <c r="C4" s="1254"/>
    </row>
    <row r="5" spans="1:3" s="590" customFormat="1" ht="31.5" customHeight="1">
      <c r="A5" s="1258" t="s">
        <v>921</v>
      </c>
      <c r="B5" s="1256" t="s">
        <v>906</v>
      </c>
      <c r="C5" s="1260" t="s">
        <v>221</v>
      </c>
    </row>
    <row r="6" spans="1:3" s="590" customFormat="1" ht="12.75">
      <c r="A6" s="1259"/>
      <c r="B6" s="1257"/>
      <c r="C6" s="1261"/>
    </row>
    <row r="7" spans="1:3" s="591" customFormat="1" ht="13.5" thickBot="1">
      <c r="A7" s="178" t="s">
        <v>908</v>
      </c>
      <c r="B7" s="179" t="s">
        <v>909</v>
      </c>
      <c r="C7" s="180" t="s">
        <v>910</v>
      </c>
    </row>
    <row r="8" spans="1:3" ht="15.75" customHeight="1">
      <c r="A8" s="181" t="s">
        <v>636</v>
      </c>
      <c r="B8" s="182" t="s">
        <v>950</v>
      </c>
      <c r="C8" s="183">
        <v>175649</v>
      </c>
    </row>
    <row r="9" spans="1:3" ht="15.75" customHeight="1">
      <c r="A9" s="184" t="s">
        <v>222</v>
      </c>
      <c r="B9" s="185" t="s">
        <v>952</v>
      </c>
      <c r="C9" s="186">
        <v>-2975</v>
      </c>
    </row>
    <row r="10" spans="1:3" ht="15.75" customHeight="1">
      <c r="A10" s="184" t="s">
        <v>223</v>
      </c>
      <c r="B10" s="185" t="s">
        <v>954</v>
      </c>
      <c r="C10" s="186"/>
    </row>
    <row r="11" spans="1:3" ht="15.75" customHeight="1">
      <c r="A11" s="592" t="s">
        <v>224</v>
      </c>
      <c r="B11" s="185" t="s">
        <v>956</v>
      </c>
      <c r="C11" s="593">
        <f>SUM(C8:C10)</f>
        <v>172674</v>
      </c>
    </row>
    <row r="12" spans="1:3" ht="15.75" customHeight="1">
      <c r="A12" s="592" t="s">
        <v>225</v>
      </c>
      <c r="B12" s="185" t="s">
        <v>958</v>
      </c>
      <c r="C12" s="593">
        <f>SUM(C13:C14)</f>
        <v>6043</v>
      </c>
    </row>
    <row r="13" spans="1:3" ht="15.75" customHeight="1">
      <c r="A13" s="184" t="s">
        <v>226</v>
      </c>
      <c r="B13" s="185" t="s">
        <v>960</v>
      </c>
      <c r="C13" s="186">
        <v>6043</v>
      </c>
    </row>
    <row r="14" spans="1:3" ht="15.75" customHeight="1">
      <c r="A14" s="184" t="s">
        <v>227</v>
      </c>
      <c r="B14" s="185" t="s">
        <v>962</v>
      </c>
      <c r="C14" s="186"/>
    </row>
    <row r="15" spans="1:3" ht="15.75" customHeight="1">
      <c r="A15" s="592" t="s">
        <v>228</v>
      </c>
      <c r="B15" s="185" t="s">
        <v>964</v>
      </c>
      <c r="C15" s="593">
        <f>SUM(C16:C17)</f>
        <v>0</v>
      </c>
    </row>
    <row r="16" spans="1:3" s="594" customFormat="1" ht="15.75" customHeight="1">
      <c r="A16" s="184" t="s">
        <v>229</v>
      </c>
      <c r="B16" s="185" t="s">
        <v>966</v>
      </c>
      <c r="C16" s="186"/>
    </row>
    <row r="17" spans="1:3" ht="15.75" customHeight="1">
      <c r="A17" s="184" t="s">
        <v>230</v>
      </c>
      <c r="B17" s="185" t="s">
        <v>301</v>
      </c>
      <c r="C17" s="186"/>
    </row>
    <row r="18" spans="1:3" ht="15.75" customHeight="1">
      <c r="A18" s="595" t="s">
        <v>231</v>
      </c>
      <c r="B18" s="185" t="s">
        <v>302</v>
      </c>
      <c r="C18" s="593">
        <f>C12+C15</f>
        <v>6043</v>
      </c>
    </row>
    <row r="19" spans="1:3" ht="15.75" customHeight="1">
      <c r="A19" s="189" t="s">
        <v>232</v>
      </c>
      <c r="B19" s="185" t="s">
        <v>303</v>
      </c>
      <c r="C19" s="596">
        <f>SUM(C20:C23)</f>
        <v>600</v>
      </c>
    </row>
    <row r="20" spans="1:3" ht="15.75" customHeight="1">
      <c r="A20" s="184" t="s">
        <v>233</v>
      </c>
      <c r="B20" s="185" t="s">
        <v>304</v>
      </c>
      <c r="C20" s="186"/>
    </row>
    <row r="21" spans="1:3" ht="15.75" customHeight="1">
      <c r="A21" s="184" t="s">
        <v>234</v>
      </c>
      <c r="B21" s="185" t="s">
        <v>305</v>
      </c>
      <c r="C21" s="186"/>
    </row>
    <row r="22" spans="1:3" ht="15.75" customHeight="1">
      <c r="A22" s="184" t="s">
        <v>235</v>
      </c>
      <c r="B22" s="185" t="s">
        <v>306</v>
      </c>
      <c r="C22" s="186">
        <v>600</v>
      </c>
    </row>
    <row r="23" spans="1:3" ht="15.75" customHeight="1">
      <c r="A23" s="184" t="s">
        <v>236</v>
      </c>
      <c r="B23" s="185" t="s">
        <v>307</v>
      </c>
      <c r="C23" s="186"/>
    </row>
    <row r="24" spans="1:3" ht="15.75" customHeight="1">
      <c r="A24" s="189" t="s">
        <v>246</v>
      </c>
      <c r="B24" s="185" t="s">
        <v>308</v>
      </c>
      <c r="C24" s="596">
        <f>C25+C26+C27+C28</f>
        <v>6816</v>
      </c>
    </row>
    <row r="25" spans="1:3" ht="15.75" customHeight="1">
      <c r="A25" s="184" t="s">
        <v>247</v>
      </c>
      <c r="B25" s="185" t="s">
        <v>309</v>
      </c>
      <c r="C25" s="186"/>
    </row>
    <row r="26" spans="1:3" ht="15.75" customHeight="1">
      <c r="A26" s="184" t="s">
        <v>248</v>
      </c>
      <c r="B26" s="185" t="s">
        <v>310</v>
      </c>
      <c r="C26" s="186">
        <v>5677</v>
      </c>
    </row>
    <row r="27" spans="1:3" ht="15.75" customHeight="1">
      <c r="A27" s="184" t="s">
        <v>249</v>
      </c>
      <c r="B27" s="185" t="s">
        <v>311</v>
      </c>
      <c r="C27" s="186">
        <v>613</v>
      </c>
    </row>
    <row r="28" spans="1:3" ht="15.75" customHeight="1">
      <c r="A28" s="184" t="s">
        <v>250</v>
      </c>
      <c r="B28" s="185" t="s">
        <v>312</v>
      </c>
      <c r="C28" s="1002">
        <f>SUM(C29:C32)</f>
        <v>526</v>
      </c>
    </row>
    <row r="29" spans="1:3" ht="15.75" customHeight="1">
      <c r="A29" s="187" t="s">
        <v>251</v>
      </c>
      <c r="B29" s="185" t="s">
        <v>313</v>
      </c>
      <c r="C29" s="186">
        <v>115</v>
      </c>
    </row>
    <row r="30" spans="1:3" ht="15.75" customHeight="1">
      <c r="A30" s="188" t="s">
        <v>252</v>
      </c>
      <c r="B30" s="185" t="s">
        <v>314</v>
      </c>
      <c r="C30" s="186"/>
    </row>
    <row r="31" spans="1:3" ht="15.75" customHeight="1">
      <c r="A31" s="188" t="s">
        <v>253</v>
      </c>
      <c r="B31" s="185" t="s">
        <v>315</v>
      </c>
      <c r="C31" s="186"/>
    </row>
    <row r="32" spans="1:3" ht="15.75" customHeight="1">
      <c r="A32" s="188" t="s">
        <v>254</v>
      </c>
      <c r="B32" s="185" t="s">
        <v>316</v>
      </c>
      <c r="C32" s="186">
        <v>411</v>
      </c>
    </row>
    <row r="33" spans="1:3" ht="15.75" customHeight="1">
      <c r="A33" s="189" t="s">
        <v>255</v>
      </c>
      <c r="B33" s="185" t="s">
        <v>317</v>
      </c>
      <c r="C33" s="190"/>
    </row>
    <row r="34" spans="1:3" ht="15.75" customHeight="1">
      <c r="A34" s="595" t="s">
        <v>256</v>
      </c>
      <c r="B34" s="185" t="s">
        <v>318</v>
      </c>
      <c r="C34" s="593">
        <f>C19+C24+C33</f>
        <v>7416</v>
      </c>
    </row>
    <row r="35" spans="1:3" ht="15.75" customHeight="1" thickBot="1">
      <c r="A35" s="597" t="s">
        <v>150</v>
      </c>
      <c r="B35" s="598" t="s">
        <v>319</v>
      </c>
      <c r="C35" s="599">
        <f>C11+C18+C34</f>
        <v>186133</v>
      </c>
    </row>
    <row r="36" spans="1:5" ht="15.75">
      <c r="A36" s="582"/>
      <c r="B36" s="583"/>
      <c r="C36" s="584"/>
      <c r="D36" s="584"/>
      <c r="E36" s="584"/>
    </row>
    <row r="37" spans="1:5" ht="15.75">
      <c r="A37" s="582"/>
      <c r="B37" s="583"/>
      <c r="C37" s="584"/>
      <c r="D37" s="584"/>
      <c r="E37" s="584"/>
    </row>
    <row r="38" spans="1:5" ht="15.75">
      <c r="A38" s="583"/>
      <c r="B38" s="583"/>
      <c r="C38" s="584"/>
      <c r="D38" s="584"/>
      <c r="E38" s="584"/>
    </row>
    <row r="39" spans="1:5" ht="15.75">
      <c r="A39" s="1255"/>
      <c r="B39" s="1255"/>
      <c r="C39" s="1255"/>
      <c r="D39" s="600"/>
      <c r="E39" s="600"/>
    </row>
    <row r="40" spans="1:5" ht="15.75">
      <c r="A40" s="1255"/>
      <c r="B40" s="1255"/>
      <c r="C40" s="1255"/>
      <c r="D40" s="600"/>
      <c r="E40" s="600"/>
    </row>
  </sheetData>
  <sheetProtection sheet="1"/>
  <mergeCells count="8">
    <mergeCell ref="A1:C1"/>
    <mergeCell ref="A2:C2"/>
    <mergeCell ref="B4:C4"/>
    <mergeCell ref="A39:C39"/>
    <mergeCell ref="A40:C40"/>
    <mergeCell ref="B5:B6"/>
    <mergeCell ref="A5:A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dőlt"..................Pula..........................Önkormányzat&amp;R&amp;"Times New Roman CE,Félkövér dőlt"16.2. melléklet a 7/2012. (V.10.)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13" sqref="H13"/>
    </sheetView>
  </sheetViews>
  <sheetFormatPr defaultColWidth="12.00390625" defaultRowHeight="12.75"/>
  <cols>
    <col min="1" max="1" width="49.625" style="536" customWidth="1"/>
    <col min="2" max="2" width="6.875" style="536" customWidth="1"/>
    <col min="3" max="3" width="17.125" style="536" customWidth="1"/>
    <col min="4" max="4" width="19.125" style="536" customWidth="1"/>
    <col min="5" max="16384" width="12.00390625" style="536" customWidth="1"/>
  </cols>
  <sheetData>
    <row r="1" spans="1:4" ht="48" customHeight="1">
      <c r="A1" s="1236" t="s">
        <v>684</v>
      </c>
      <c r="B1" s="1237"/>
      <c r="C1" s="1237"/>
      <c r="D1" s="1237"/>
    </row>
    <row r="2" ht="16.5" thickBot="1"/>
    <row r="3" spans="1:4" ht="43.5" customHeight="1" thickBot="1">
      <c r="A3" s="602" t="s">
        <v>366</v>
      </c>
      <c r="B3" s="191" t="s">
        <v>906</v>
      </c>
      <c r="C3" s="603" t="s">
        <v>257</v>
      </c>
      <c r="D3" s="604" t="s">
        <v>258</v>
      </c>
    </row>
    <row r="4" spans="1:4" ht="15.75" customHeight="1">
      <c r="A4" s="605" t="s">
        <v>259</v>
      </c>
      <c r="B4" s="606" t="s">
        <v>292</v>
      </c>
      <c r="C4" s="607"/>
      <c r="D4" s="608"/>
    </row>
    <row r="5" spans="1:4" ht="15.75" customHeight="1">
      <c r="A5" s="609" t="s">
        <v>260</v>
      </c>
      <c r="B5" s="610" t="s">
        <v>293</v>
      </c>
      <c r="C5" s="611"/>
      <c r="D5" s="612"/>
    </row>
    <row r="6" spans="1:4" ht="15.75" customHeight="1">
      <c r="A6" s="609" t="s">
        <v>261</v>
      </c>
      <c r="B6" s="610" t="s">
        <v>294</v>
      </c>
      <c r="C6" s="611"/>
      <c r="D6" s="612"/>
    </row>
    <row r="7" spans="1:4" ht="15.75" customHeight="1">
      <c r="A7" s="609" t="s">
        <v>262</v>
      </c>
      <c r="B7" s="610" t="s">
        <v>295</v>
      </c>
      <c r="C7" s="611"/>
      <c r="D7" s="612"/>
    </row>
    <row r="8" spans="1:4" ht="15.75" customHeight="1">
      <c r="A8" s="609" t="s">
        <v>263</v>
      </c>
      <c r="B8" s="610" t="s">
        <v>296</v>
      </c>
      <c r="C8" s="611"/>
      <c r="D8" s="612"/>
    </row>
    <row r="9" spans="1:4" ht="15.75" customHeight="1">
      <c r="A9" s="609" t="s">
        <v>264</v>
      </c>
      <c r="B9" s="610" t="s">
        <v>297</v>
      </c>
      <c r="C9" s="611"/>
      <c r="D9" s="612"/>
    </row>
    <row r="10" spans="1:4" ht="15.75" customHeight="1">
      <c r="A10" s="609" t="s">
        <v>265</v>
      </c>
      <c r="B10" s="610" t="s">
        <v>298</v>
      </c>
      <c r="C10" s="611"/>
      <c r="D10" s="612"/>
    </row>
    <row r="11" spans="1:4" ht="15.75" customHeight="1">
      <c r="A11" s="609" t="s">
        <v>266</v>
      </c>
      <c r="B11" s="610" t="s">
        <v>299</v>
      </c>
      <c r="C11" s="611"/>
      <c r="D11" s="612"/>
    </row>
    <row r="12" spans="1:4" ht="15.75" customHeight="1">
      <c r="A12" s="613"/>
      <c r="B12" s="610" t="s">
        <v>300</v>
      </c>
      <c r="C12" s="611"/>
      <c r="D12" s="612"/>
    </row>
    <row r="13" spans="1:4" ht="15.75" customHeight="1">
      <c r="A13" s="613"/>
      <c r="B13" s="610" t="s">
        <v>301</v>
      </c>
      <c r="C13" s="611"/>
      <c r="D13" s="612"/>
    </row>
    <row r="14" spans="1:4" ht="15.75" customHeight="1">
      <c r="A14" s="613"/>
      <c r="B14" s="610" t="s">
        <v>302</v>
      </c>
      <c r="C14" s="611"/>
      <c r="D14" s="612"/>
    </row>
    <row r="15" spans="1:4" ht="15.75" customHeight="1">
      <c r="A15" s="613"/>
      <c r="B15" s="610" t="s">
        <v>303</v>
      </c>
      <c r="C15" s="611"/>
      <c r="D15" s="612"/>
    </row>
    <row r="16" spans="1:4" ht="15.75" customHeight="1">
      <c r="A16" s="613"/>
      <c r="B16" s="610" t="s">
        <v>304</v>
      </c>
      <c r="C16" s="611"/>
      <c r="D16" s="612"/>
    </row>
    <row r="17" spans="1:4" ht="15.75" customHeight="1">
      <c r="A17" s="613"/>
      <c r="B17" s="610" t="s">
        <v>305</v>
      </c>
      <c r="C17" s="611"/>
      <c r="D17" s="612"/>
    </row>
    <row r="18" spans="1:4" ht="15.75" customHeight="1">
      <c r="A18" s="613"/>
      <c r="B18" s="610" t="s">
        <v>306</v>
      </c>
      <c r="C18" s="611"/>
      <c r="D18" s="612"/>
    </row>
    <row r="19" spans="1:4" ht="15.75" customHeight="1">
      <c r="A19" s="613"/>
      <c r="B19" s="610" t="s">
        <v>307</v>
      </c>
      <c r="C19" s="611"/>
      <c r="D19" s="612"/>
    </row>
    <row r="20" spans="1:4" ht="15.75" customHeight="1">
      <c r="A20" s="613"/>
      <c r="B20" s="610" t="s">
        <v>308</v>
      </c>
      <c r="C20" s="611"/>
      <c r="D20" s="612"/>
    </row>
    <row r="21" spans="1:4" ht="15.75" customHeight="1">
      <c r="A21" s="613"/>
      <c r="B21" s="610" t="s">
        <v>309</v>
      </c>
      <c r="C21" s="611"/>
      <c r="D21" s="612"/>
    </row>
    <row r="22" spans="1:4" ht="15.75" customHeight="1">
      <c r="A22" s="613"/>
      <c r="B22" s="610" t="s">
        <v>310</v>
      </c>
      <c r="C22" s="611"/>
      <c r="D22" s="612"/>
    </row>
    <row r="23" spans="1:4" ht="15.75" customHeight="1">
      <c r="A23" s="613"/>
      <c r="B23" s="610" t="s">
        <v>311</v>
      </c>
      <c r="C23" s="611"/>
      <c r="D23" s="612"/>
    </row>
    <row r="24" spans="1:4" ht="15.75" customHeight="1">
      <c r="A24" s="613"/>
      <c r="B24" s="610" t="s">
        <v>312</v>
      </c>
      <c r="C24" s="611"/>
      <c r="D24" s="612"/>
    </row>
    <row r="25" spans="1:4" ht="15.75" customHeight="1">
      <c r="A25" s="613"/>
      <c r="B25" s="610" t="s">
        <v>313</v>
      </c>
      <c r="C25" s="611"/>
      <c r="D25" s="612"/>
    </row>
    <row r="26" spans="1:4" ht="15.75" customHeight="1">
      <c r="A26" s="613"/>
      <c r="B26" s="610" t="s">
        <v>314</v>
      </c>
      <c r="C26" s="611"/>
      <c r="D26" s="612"/>
    </row>
    <row r="27" spans="1:4" ht="15.75" customHeight="1">
      <c r="A27" s="613"/>
      <c r="B27" s="610" t="s">
        <v>315</v>
      </c>
      <c r="C27" s="611"/>
      <c r="D27" s="612"/>
    </row>
    <row r="28" spans="1:4" ht="15.75" customHeight="1">
      <c r="A28" s="613"/>
      <c r="B28" s="610" t="s">
        <v>316</v>
      </c>
      <c r="C28" s="611"/>
      <c r="D28" s="612"/>
    </row>
    <row r="29" spans="1:4" ht="15.75" customHeight="1">
      <c r="A29" s="613"/>
      <c r="B29" s="610" t="s">
        <v>317</v>
      </c>
      <c r="C29" s="611"/>
      <c r="D29" s="612"/>
    </row>
    <row r="30" spans="1:4" ht="15.75" customHeight="1">
      <c r="A30" s="613"/>
      <c r="B30" s="610" t="s">
        <v>318</v>
      </c>
      <c r="C30" s="611"/>
      <c r="D30" s="612"/>
    </row>
    <row r="31" spans="1:4" ht="15.75" customHeight="1">
      <c r="A31" s="613"/>
      <c r="B31" s="610" t="s">
        <v>319</v>
      </c>
      <c r="C31" s="611"/>
      <c r="D31" s="612"/>
    </row>
    <row r="32" spans="1:4" ht="15.75" customHeight="1">
      <c r="A32" s="613"/>
      <c r="B32" s="610" t="s">
        <v>320</v>
      </c>
      <c r="C32" s="611"/>
      <c r="D32" s="612"/>
    </row>
    <row r="33" spans="1:4" ht="15.75" customHeight="1">
      <c r="A33" s="613"/>
      <c r="B33" s="610" t="s">
        <v>995</v>
      </c>
      <c r="C33" s="611"/>
      <c r="D33" s="612"/>
    </row>
    <row r="34" spans="1:4" ht="15.75" customHeight="1">
      <c r="A34" s="613"/>
      <c r="B34" s="610" t="s">
        <v>997</v>
      </c>
      <c r="C34" s="611"/>
      <c r="D34" s="612"/>
    </row>
    <row r="35" spans="1:4" ht="15.75" customHeight="1">
      <c r="A35" s="613"/>
      <c r="B35" s="610" t="s">
        <v>999</v>
      </c>
      <c r="C35" s="611"/>
      <c r="D35" s="612"/>
    </row>
    <row r="36" spans="1:4" ht="15.75" customHeight="1" thickBot="1">
      <c r="A36" s="614"/>
      <c r="B36" s="615" t="s">
        <v>1001</v>
      </c>
      <c r="C36" s="616"/>
      <c r="D36" s="617"/>
    </row>
    <row r="37" spans="1:6" ht="15.75" customHeight="1" thickBot="1">
      <c r="A37" s="1263" t="s">
        <v>329</v>
      </c>
      <c r="B37" s="1264"/>
      <c r="C37" s="618"/>
      <c r="D37" s="619">
        <f>IF((SUM(D4:D36)=0),"",SUM(D4:D36))</f>
      </c>
      <c r="F37" s="620"/>
    </row>
    <row r="39" spans="1:4" ht="15.75">
      <c r="A39" s="582"/>
      <c r="B39" s="583"/>
      <c r="C39" s="1262"/>
      <c r="D39" s="1262"/>
    </row>
    <row r="40" spans="1:4" ht="15.75">
      <c r="A40" s="582"/>
      <c r="B40" s="583"/>
      <c r="C40" s="585"/>
      <c r="D40" s="585"/>
    </row>
    <row r="41" spans="1:4" ht="15.75">
      <c r="A41" s="583"/>
      <c r="B41" s="583"/>
      <c r="C41" s="1262"/>
      <c r="D41" s="1262"/>
    </row>
    <row r="42" spans="1:2" ht="15.75">
      <c r="A42" s="600"/>
      <c r="B42" s="600"/>
    </row>
    <row r="43" spans="1:3" ht="15.75">
      <c r="A43" s="600"/>
      <c r="B43" s="600"/>
      <c r="C43" s="600"/>
    </row>
  </sheetData>
  <sheetProtection sheet="1" objects="1" scenarios="1"/>
  <mergeCells count="4">
    <mergeCell ref="C39:D39"/>
    <mergeCell ref="C41:D41"/>
    <mergeCell ref="A37:B37"/>
    <mergeCell ref="A1:D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dőlt"19.3. melléklet a ……/2012. (……) önkormányzati rendelethez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C20" sqref="C20"/>
    </sheetView>
  </sheetViews>
  <sheetFormatPr defaultColWidth="12.00390625" defaultRowHeight="12.75"/>
  <cols>
    <col min="1" max="1" width="51.50390625" style="536" customWidth="1"/>
    <col min="2" max="2" width="6.875" style="536" customWidth="1"/>
    <col min="3" max="3" width="17.125" style="536" customWidth="1"/>
    <col min="4" max="4" width="19.125" style="536" customWidth="1"/>
    <col min="5" max="16384" width="12.00390625" style="536" customWidth="1"/>
  </cols>
  <sheetData>
    <row r="1" spans="1:4" ht="48.75" customHeight="1">
      <c r="A1" s="1267" t="s">
        <v>685</v>
      </c>
      <c r="B1" s="1268"/>
      <c r="C1" s="1268"/>
      <c r="D1" s="1268"/>
    </row>
    <row r="2" ht="16.5" thickBot="1"/>
    <row r="3" spans="1:4" ht="43.5" customHeight="1" thickBot="1">
      <c r="A3" s="621" t="s">
        <v>267</v>
      </c>
      <c r="B3" s="191" t="s">
        <v>906</v>
      </c>
      <c r="C3" s="622" t="s">
        <v>257</v>
      </c>
      <c r="D3" s="623" t="s">
        <v>258</v>
      </c>
    </row>
    <row r="4" spans="1:4" ht="15.75" customHeight="1">
      <c r="A4" s="624" t="s">
        <v>455</v>
      </c>
      <c r="B4" s="606" t="s">
        <v>292</v>
      </c>
      <c r="C4" s="607">
        <v>1</v>
      </c>
      <c r="D4" s="608">
        <v>22100</v>
      </c>
    </row>
    <row r="5" spans="1:4" ht="15.75" customHeight="1">
      <c r="A5" s="625" t="s">
        <v>268</v>
      </c>
      <c r="B5" s="610" t="s">
        <v>293</v>
      </c>
      <c r="C5" s="611"/>
      <c r="D5" s="612"/>
    </row>
    <row r="6" spans="1:4" ht="15.75" customHeight="1">
      <c r="A6" s="625" t="s">
        <v>269</v>
      </c>
      <c r="B6" s="610" t="s">
        <v>294</v>
      </c>
      <c r="C6" s="611"/>
      <c r="D6" s="612"/>
    </row>
    <row r="7" spans="1:4" ht="15.75" customHeight="1">
      <c r="A7" s="625" t="s">
        <v>270</v>
      </c>
      <c r="B7" s="610" t="s">
        <v>295</v>
      </c>
      <c r="C7" s="611"/>
      <c r="D7" s="612"/>
    </row>
    <row r="8" spans="1:4" ht="15.75" customHeight="1">
      <c r="A8" s="625"/>
      <c r="B8" s="610" t="s">
        <v>296</v>
      </c>
      <c r="C8" s="611"/>
      <c r="D8" s="612"/>
    </row>
    <row r="9" spans="1:4" ht="15.75" customHeight="1">
      <c r="A9" s="625"/>
      <c r="B9" s="610" t="s">
        <v>297</v>
      </c>
      <c r="C9" s="611"/>
      <c r="D9" s="612"/>
    </row>
    <row r="10" spans="1:4" ht="15.75" customHeight="1">
      <c r="A10" s="625"/>
      <c r="B10" s="610" t="s">
        <v>298</v>
      </c>
      <c r="C10" s="611"/>
      <c r="D10" s="612"/>
    </row>
    <row r="11" spans="1:4" ht="15.75" customHeight="1">
      <c r="A11" s="625"/>
      <c r="B11" s="610" t="s">
        <v>299</v>
      </c>
      <c r="C11" s="611"/>
      <c r="D11" s="612"/>
    </row>
    <row r="12" spans="1:4" ht="15.75" customHeight="1">
      <c r="A12" s="625"/>
      <c r="B12" s="610" t="s">
        <v>300</v>
      </c>
      <c r="C12" s="611"/>
      <c r="D12" s="612"/>
    </row>
    <row r="13" spans="1:4" ht="15.75" customHeight="1">
      <c r="A13" s="625"/>
      <c r="B13" s="610" t="s">
        <v>301</v>
      </c>
      <c r="C13" s="611"/>
      <c r="D13" s="612"/>
    </row>
    <row r="14" spans="1:4" ht="15.75" customHeight="1">
      <c r="A14" s="625"/>
      <c r="B14" s="610" t="s">
        <v>302</v>
      </c>
      <c r="C14" s="611"/>
      <c r="D14" s="612"/>
    </row>
    <row r="15" spans="1:4" ht="15.75" customHeight="1">
      <c r="A15" s="625"/>
      <c r="B15" s="610" t="s">
        <v>303</v>
      </c>
      <c r="C15" s="611"/>
      <c r="D15" s="612"/>
    </row>
    <row r="16" spans="1:4" ht="15.75" customHeight="1">
      <c r="A16" s="625"/>
      <c r="B16" s="610" t="s">
        <v>304</v>
      </c>
      <c r="C16" s="611"/>
      <c r="D16" s="612"/>
    </row>
    <row r="17" spans="1:4" ht="15.75" customHeight="1">
      <c r="A17" s="625"/>
      <c r="B17" s="610" t="s">
        <v>305</v>
      </c>
      <c r="C17" s="611"/>
      <c r="D17" s="612"/>
    </row>
    <row r="18" spans="1:4" ht="15.75" customHeight="1">
      <c r="A18" s="625"/>
      <c r="B18" s="610" t="s">
        <v>306</v>
      </c>
      <c r="C18" s="611"/>
      <c r="D18" s="612"/>
    </row>
    <row r="19" spans="1:4" ht="15.75" customHeight="1">
      <c r="A19" s="625"/>
      <c r="B19" s="610" t="s">
        <v>307</v>
      </c>
      <c r="C19" s="611"/>
      <c r="D19" s="612"/>
    </row>
    <row r="20" spans="1:4" ht="15.75" customHeight="1">
      <c r="A20" s="625"/>
      <c r="B20" s="610" t="s">
        <v>308</v>
      </c>
      <c r="C20" s="611"/>
      <c r="D20" s="612"/>
    </row>
    <row r="21" spans="1:4" ht="15.75" customHeight="1">
      <c r="A21" s="625"/>
      <c r="B21" s="610" t="s">
        <v>309</v>
      </c>
      <c r="C21" s="611"/>
      <c r="D21" s="612"/>
    </row>
    <row r="22" spans="1:4" ht="15.75" customHeight="1">
      <c r="A22" s="625"/>
      <c r="B22" s="610" t="s">
        <v>310</v>
      </c>
      <c r="C22" s="611"/>
      <c r="D22" s="612"/>
    </row>
    <row r="23" spans="1:4" ht="15.75" customHeight="1">
      <c r="A23" s="625"/>
      <c r="B23" s="610" t="s">
        <v>311</v>
      </c>
      <c r="C23" s="611"/>
      <c r="D23" s="612"/>
    </row>
    <row r="24" spans="1:4" ht="15.75" customHeight="1">
      <c r="A24" s="625"/>
      <c r="B24" s="610" t="s">
        <v>312</v>
      </c>
      <c r="C24" s="611"/>
      <c r="D24" s="612"/>
    </row>
    <row r="25" spans="1:4" ht="15.75" customHeight="1">
      <c r="A25" s="625"/>
      <c r="B25" s="610" t="s">
        <v>313</v>
      </c>
      <c r="C25" s="611"/>
      <c r="D25" s="612"/>
    </row>
    <row r="26" spans="1:4" ht="15.75" customHeight="1">
      <c r="A26" s="625"/>
      <c r="B26" s="610" t="s">
        <v>314</v>
      </c>
      <c r="C26" s="611"/>
      <c r="D26" s="612"/>
    </row>
    <row r="27" spans="1:4" ht="15.75" customHeight="1">
      <c r="A27" s="625"/>
      <c r="B27" s="610" t="s">
        <v>315</v>
      </c>
      <c r="C27" s="611"/>
      <c r="D27" s="612"/>
    </row>
    <row r="28" spans="1:4" ht="15.75" customHeight="1">
      <c r="A28" s="625"/>
      <c r="B28" s="610" t="s">
        <v>316</v>
      </c>
      <c r="C28" s="611"/>
      <c r="D28" s="612"/>
    </row>
    <row r="29" spans="1:4" ht="15.75" customHeight="1">
      <c r="A29" s="625"/>
      <c r="B29" s="610" t="s">
        <v>317</v>
      </c>
      <c r="C29" s="611"/>
      <c r="D29" s="612"/>
    </row>
    <row r="30" spans="1:4" ht="15.75" customHeight="1">
      <c r="A30" s="625"/>
      <c r="B30" s="610" t="s">
        <v>318</v>
      </c>
      <c r="C30" s="611"/>
      <c r="D30" s="612"/>
    </row>
    <row r="31" spans="1:4" ht="15.75" customHeight="1">
      <c r="A31" s="625"/>
      <c r="B31" s="610" t="s">
        <v>319</v>
      </c>
      <c r="C31" s="611"/>
      <c r="D31" s="612"/>
    </row>
    <row r="32" spans="1:4" ht="15.75" customHeight="1">
      <c r="A32" s="625"/>
      <c r="B32" s="610" t="s">
        <v>320</v>
      </c>
      <c r="C32" s="611"/>
      <c r="D32" s="612"/>
    </row>
    <row r="33" spans="1:4" ht="15.75" customHeight="1">
      <c r="A33" s="625"/>
      <c r="B33" s="610" t="s">
        <v>995</v>
      </c>
      <c r="C33" s="611"/>
      <c r="D33" s="612"/>
    </row>
    <row r="34" spans="1:4" ht="15.75" customHeight="1">
      <c r="A34" s="625"/>
      <c r="B34" s="610" t="s">
        <v>997</v>
      </c>
      <c r="C34" s="611"/>
      <c r="D34" s="612"/>
    </row>
    <row r="35" spans="1:4" ht="15.75" customHeight="1">
      <c r="A35" s="625"/>
      <c r="B35" s="610" t="s">
        <v>999</v>
      </c>
      <c r="C35" s="611"/>
      <c r="D35" s="612"/>
    </row>
    <row r="36" spans="1:4" ht="15.75" customHeight="1" thickBot="1">
      <c r="A36" s="626"/>
      <c r="B36" s="627" t="s">
        <v>1001</v>
      </c>
      <c r="C36" s="628"/>
      <c r="D36" s="629"/>
    </row>
    <row r="37" spans="1:6" ht="15.75" customHeight="1" thickBot="1">
      <c r="A37" s="1265" t="s">
        <v>329</v>
      </c>
      <c r="B37" s="1266"/>
      <c r="C37" s="618"/>
      <c r="D37" s="619">
        <f>IF((SUM(D4:D36)=0),"",SUM(D4:D36))</f>
        <v>22100</v>
      </c>
      <c r="F37" s="630"/>
    </row>
  </sheetData>
  <sheetProtection sheet="1" objects="1" scenarios="1"/>
  <mergeCells count="2">
    <mergeCell ref="A37:B37"/>
    <mergeCell ref="A1:D1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dőlt"......Pula................Önkormányzat&amp;R&amp;"Times New Roman,Félkövér dőlt"16.3. melléklet a 7/2012. (V.10. önkormányzati rendelethez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23" sqref="B23"/>
    </sheetView>
  </sheetViews>
  <sheetFormatPr defaultColWidth="9.00390625" defaultRowHeight="12.75"/>
  <cols>
    <col min="1" max="1" width="7.625" style="342" customWidth="1"/>
    <col min="2" max="2" width="60.875" style="342" customWidth="1"/>
    <col min="3" max="3" width="25.625" style="342" customWidth="1"/>
    <col min="4" max="16384" width="9.375" style="342" customWidth="1"/>
  </cols>
  <sheetData>
    <row r="1" ht="15">
      <c r="C1" s="695" t="s">
        <v>1349</v>
      </c>
    </row>
    <row r="2" spans="1:3" ht="14.25">
      <c r="A2" s="696"/>
      <c r="B2" s="696"/>
      <c r="C2" s="696"/>
    </row>
    <row r="3" spans="1:3" ht="33.75" customHeight="1">
      <c r="A3" s="1269" t="s">
        <v>29</v>
      </c>
      <c r="B3" s="1269"/>
      <c r="C3" s="1269"/>
    </row>
    <row r="4" ht="13.5" thickBot="1">
      <c r="C4" s="697"/>
    </row>
    <row r="5" spans="1:3" s="698" customFormat="1" ht="43.5" customHeight="1" thickBot="1">
      <c r="A5" s="978" t="s">
        <v>290</v>
      </c>
      <c r="B5" s="979" t="s">
        <v>366</v>
      </c>
      <c r="C5" s="980" t="s">
        <v>30</v>
      </c>
    </row>
    <row r="6" spans="1:6" ht="28.5" customHeight="1">
      <c r="A6" s="975" t="s">
        <v>292</v>
      </c>
      <c r="B6" s="976" t="s">
        <v>686</v>
      </c>
      <c r="C6" s="977">
        <f>C7+C8</f>
        <v>7014</v>
      </c>
      <c r="F6" s="342">
        <v>24</v>
      </c>
    </row>
    <row r="7" spans="1:3" ht="18" customHeight="1">
      <c r="A7" s="699" t="s">
        <v>293</v>
      </c>
      <c r="B7" s="701" t="s">
        <v>33</v>
      </c>
      <c r="C7" s="702">
        <v>6953</v>
      </c>
    </row>
    <row r="8" spans="1:3" ht="18" customHeight="1">
      <c r="A8" s="699" t="s">
        <v>294</v>
      </c>
      <c r="B8" s="701" t="s">
        <v>34</v>
      </c>
      <c r="C8" s="702">
        <v>61</v>
      </c>
    </row>
    <row r="9" spans="1:3" ht="18" customHeight="1">
      <c r="A9" s="699" t="s">
        <v>295</v>
      </c>
      <c r="B9" s="703" t="s">
        <v>31</v>
      </c>
      <c r="C9" s="702">
        <v>34622</v>
      </c>
    </row>
    <row r="10" spans="1:3" ht="18" customHeight="1" thickBot="1">
      <c r="A10" s="704" t="s">
        <v>296</v>
      </c>
      <c r="B10" s="705" t="s">
        <v>32</v>
      </c>
      <c r="C10" s="706">
        <v>35637</v>
      </c>
    </row>
    <row r="11" spans="1:3" ht="25.5" customHeight="1">
      <c r="A11" s="707" t="s">
        <v>297</v>
      </c>
      <c r="B11" s="974" t="s">
        <v>687</v>
      </c>
      <c r="C11" s="700">
        <f>C6+C9-C10</f>
        <v>5999</v>
      </c>
    </row>
    <row r="12" spans="1:3" ht="18" customHeight="1">
      <c r="A12" s="699" t="s">
        <v>298</v>
      </c>
      <c r="B12" s="701" t="s">
        <v>33</v>
      </c>
      <c r="C12" s="702">
        <v>5945</v>
      </c>
    </row>
    <row r="13" spans="1:3" ht="18" customHeight="1" thickBot="1">
      <c r="A13" s="708" t="s">
        <v>299</v>
      </c>
      <c r="B13" s="709" t="s">
        <v>34</v>
      </c>
      <c r="C13" s="710">
        <v>54</v>
      </c>
    </row>
  </sheetData>
  <sheetProtection/>
  <mergeCells count="1">
    <mergeCell ref="A3:C3"/>
  </mergeCells>
  <conditionalFormatting sqref="C11">
    <cfRule type="cellIs" priority="1" dxfId="3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1">
      <selection activeCell="B24" sqref="B24"/>
    </sheetView>
  </sheetViews>
  <sheetFormatPr defaultColWidth="9.00390625" defaultRowHeight="12.75"/>
  <cols>
    <col min="1" max="1" width="49.375" style="0" customWidth="1"/>
    <col min="2" max="2" width="14.375" style="0" customWidth="1"/>
    <col min="3" max="3" width="67.875" style="0" customWidth="1"/>
    <col min="4" max="4" width="13.625" style="0" customWidth="1"/>
    <col min="5" max="5" width="13.00390625" style="0" customWidth="1"/>
    <col min="6" max="6" width="0.5" style="0" customWidth="1"/>
  </cols>
  <sheetData>
    <row r="1" spans="1:5" ht="18.75">
      <c r="A1" s="731" t="s">
        <v>245</v>
      </c>
      <c r="B1" s="731"/>
      <c r="E1" s="752" t="s">
        <v>846</v>
      </c>
    </row>
    <row r="3" spans="1:5" ht="15.75">
      <c r="A3" s="735" t="s">
        <v>647</v>
      </c>
      <c r="B3" s="735"/>
      <c r="E3" s="740"/>
    </row>
    <row r="4" spans="1:5" ht="12.75">
      <c r="A4" s="723"/>
      <c r="B4" s="723"/>
      <c r="E4" s="741"/>
    </row>
    <row r="5" spans="1:5" ht="12.75">
      <c r="A5" s="914" t="s">
        <v>117</v>
      </c>
      <c r="B5" s="915">
        <f>+'1.sz.mell.'!C44</f>
        <v>27162</v>
      </c>
      <c r="C5" s="914" t="s">
        <v>118</v>
      </c>
      <c r="D5" s="916">
        <f>+'2.1.sz.mell  '!C18+'2.2.sz.mell  '!C16</f>
        <v>27162</v>
      </c>
      <c r="E5" s="742">
        <f>B5-D5</f>
        <v>0</v>
      </c>
    </row>
    <row r="6" spans="1:5" ht="12.75">
      <c r="A6" s="914" t="s">
        <v>237</v>
      </c>
      <c r="B6" s="915">
        <f>+'1.sz.mell.'!C47</f>
        <v>-895</v>
      </c>
      <c r="C6" s="914" t="s">
        <v>119</v>
      </c>
      <c r="D6" s="916">
        <f>+'2.1.sz.mell  '!C30+'2.2.sz.mell  '!C27</f>
        <v>-895</v>
      </c>
      <c r="E6" s="742">
        <f aca="true" t="shared" si="0" ref="E6:E37">B6-D6</f>
        <v>0</v>
      </c>
    </row>
    <row r="7" spans="1:5" ht="12.75">
      <c r="A7" s="914" t="s">
        <v>238</v>
      </c>
      <c r="B7" s="915">
        <f>+'1.sz.mell.'!C54</f>
        <v>32810</v>
      </c>
      <c r="C7" s="914" t="s">
        <v>120</v>
      </c>
      <c r="D7" s="916">
        <f>+'2.1.sz.mell  '!C31+'2.2.sz.mell  '!C28</f>
        <v>32810</v>
      </c>
      <c r="E7" s="742">
        <f t="shared" si="0"/>
        <v>0</v>
      </c>
    </row>
    <row r="8" spans="1:5" ht="12.75">
      <c r="A8" s="753"/>
      <c r="B8" s="917"/>
      <c r="D8" s="751"/>
      <c r="E8" s="742"/>
    </row>
    <row r="9" spans="1:5" ht="15.75">
      <c r="A9" s="735" t="s">
        <v>648</v>
      </c>
      <c r="B9" s="748"/>
      <c r="D9" s="751"/>
      <c r="E9" s="742"/>
    </row>
    <row r="10" spans="1:5" ht="12.75">
      <c r="A10" s="753"/>
      <c r="B10" s="917"/>
      <c r="D10" s="751"/>
      <c r="E10" s="742"/>
    </row>
    <row r="11" spans="1:5" ht="12.75">
      <c r="A11" s="914" t="s">
        <v>121</v>
      </c>
      <c r="B11" s="915">
        <f>+'1.sz.mell.'!E44</f>
        <v>36841</v>
      </c>
      <c r="C11" s="914" t="s">
        <v>122</v>
      </c>
      <c r="D11" s="751">
        <f>+'2.1.sz.mell  '!D18+'2.2.sz.mell  '!D16</f>
        <v>36841</v>
      </c>
      <c r="E11" s="742">
        <f t="shared" si="0"/>
        <v>0</v>
      </c>
    </row>
    <row r="12" spans="1:5" ht="12.75">
      <c r="A12" s="914" t="s">
        <v>239</v>
      </c>
      <c r="B12" s="915">
        <f>+'1.sz.mell.'!E47</f>
        <v>6000</v>
      </c>
      <c r="C12" s="914" t="s">
        <v>123</v>
      </c>
      <c r="D12" s="751">
        <f>+'2.1.sz.mell  '!D30+'2.2.sz.mell  '!D27</f>
        <v>6000</v>
      </c>
      <c r="E12" s="742">
        <f t="shared" si="0"/>
        <v>0</v>
      </c>
    </row>
    <row r="13" spans="1:5" ht="12.75">
      <c r="A13" s="914" t="s">
        <v>240</v>
      </c>
      <c r="B13" s="915">
        <f>+'1.sz.mell.'!E54</f>
        <v>49860</v>
      </c>
      <c r="C13" s="914" t="s">
        <v>124</v>
      </c>
      <c r="D13" s="751">
        <f>+'2.1.sz.mell  '!D31+'2.2.sz.mell  '!D28</f>
        <v>49860</v>
      </c>
      <c r="E13" s="742">
        <f t="shared" si="0"/>
        <v>0</v>
      </c>
    </row>
    <row r="14" spans="1:5" ht="12.75">
      <c r="A14" s="753"/>
      <c r="B14" s="917"/>
      <c r="D14" s="751"/>
      <c r="E14" s="742"/>
    </row>
    <row r="15" spans="1:5" ht="14.25">
      <c r="A15" s="918" t="s">
        <v>649</v>
      </c>
      <c r="B15" s="749"/>
      <c r="D15" s="751"/>
      <c r="E15" s="742"/>
    </row>
    <row r="16" spans="1:5" ht="12.75">
      <c r="A16" s="753"/>
      <c r="B16" s="917"/>
      <c r="D16" s="751"/>
      <c r="E16" s="742"/>
    </row>
    <row r="17" spans="1:5" ht="12.75">
      <c r="A17" s="753" t="s">
        <v>125</v>
      </c>
      <c r="B17" s="917">
        <f>+'1.sz.mell.'!F44</f>
        <v>28945</v>
      </c>
      <c r="C17" t="s">
        <v>122</v>
      </c>
      <c r="D17" s="751">
        <f>+'2.1.sz.mell  '!E18+'2.2.sz.mell  '!E16</f>
        <v>28945</v>
      </c>
      <c r="E17" s="742">
        <f t="shared" si="0"/>
        <v>0</v>
      </c>
    </row>
    <row r="18" spans="1:5" ht="12.75">
      <c r="A18" s="753" t="s">
        <v>1158</v>
      </c>
      <c r="B18" s="917">
        <f>+'1.sz.mell.'!F47</f>
        <v>5677</v>
      </c>
      <c r="C18" t="s">
        <v>123</v>
      </c>
      <c r="D18" s="751">
        <f>+'2.1.sz.mell  '!E30+'2.2.sz.mell  '!E27</f>
        <v>5677</v>
      </c>
      <c r="E18" s="742">
        <f t="shared" si="0"/>
        <v>0</v>
      </c>
    </row>
    <row r="19" spans="1:5" ht="12.75">
      <c r="A19" s="753" t="s">
        <v>1159</v>
      </c>
      <c r="B19" s="917">
        <f>+'1.sz.mell.'!F54</f>
        <v>41641</v>
      </c>
      <c r="C19" t="s">
        <v>124</v>
      </c>
      <c r="D19" s="751">
        <f>+'2.1.sz.mell  '!E31+'2.2.sz.mell  '!E28</f>
        <v>41641</v>
      </c>
      <c r="E19" s="742">
        <f t="shared" si="0"/>
        <v>0</v>
      </c>
    </row>
    <row r="20" spans="1:5" ht="12.75">
      <c r="A20" s="753"/>
      <c r="B20" s="917"/>
      <c r="D20" s="751"/>
      <c r="E20" s="742"/>
    </row>
    <row r="21" spans="1:5" ht="15.75">
      <c r="A21" s="735" t="s">
        <v>650</v>
      </c>
      <c r="B21" s="748"/>
      <c r="D21" s="751"/>
      <c r="E21" s="742"/>
    </row>
    <row r="22" spans="1:5" ht="12.75">
      <c r="A22" s="723"/>
      <c r="B22" s="750"/>
      <c r="D22" s="751"/>
      <c r="E22" s="742"/>
    </row>
    <row r="23" spans="1:5" ht="12.75">
      <c r="A23" s="914" t="s">
        <v>126</v>
      </c>
      <c r="B23" s="915">
        <f>+'1.sz.mell.'!C88</f>
        <v>26347</v>
      </c>
      <c r="C23" s="914" t="s">
        <v>127</v>
      </c>
      <c r="D23" s="916">
        <f>+'2.1.sz.mell  '!G18+'2.2.sz.mell  '!G16</f>
        <v>36432</v>
      </c>
      <c r="E23" s="742">
        <f t="shared" si="0"/>
        <v>-10085</v>
      </c>
    </row>
    <row r="24" spans="1:5" ht="12.75">
      <c r="A24" s="914" t="s">
        <v>241</v>
      </c>
      <c r="B24" s="915">
        <f>+'1.sz.mell.'!C89</f>
        <v>56</v>
      </c>
      <c r="C24" s="914" t="s">
        <v>128</v>
      </c>
      <c r="D24" s="916">
        <f>+'2.1.sz.mell  '!G30+'2.2.sz.mell  '!G27</f>
        <v>-283</v>
      </c>
      <c r="E24" s="742">
        <f t="shared" si="0"/>
        <v>339</v>
      </c>
    </row>
    <row r="25" spans="1:5" ht="12.75">
      <c r="A25" s="914" t="s">
        <v>242</v>
      </c>
      <c r="B25" s="915">
        <f>+'1.sz.mell.'!C96</f>
        <v>26403</v>
      </c>
      <c r="C25" s="914" t="s">
        <v>129</v>
      </c>
      <c r="D25" s="916">
        <f>+'2.1.sz.mell  '!G31+'2.2.sz.mell  '!G28</f>
        <v>36149</v>
      </c>
      <c r="E25" s="742">
        <f t="shared" si="0"/>
        <v>-9746</v>
      </c>
    </row>
    <row r="26" spans="1:5" ht="12.75">
      <c r="A26" s="753"/>
      <c r="B26" s="917"/>
      <c r="D26" s="751"/>
      <c r="E26" s="742"/>
    </row>
    <row r="27" spans="1:5" ht="15.75">
      <c r="A27" s="735" t="s">
        <v>651</v>
      </c>
      <c r="B27" s="748"/>
      <c r="D27" s="751"/>
      <c r="E27" s="742"/>
    </row>
    <row r="28" spans="1:5" ht="12.75">
      <c r="A28" s="753"/>
      <c r="B28" s="917"/>
      <c r="D28" s="751"/>
      <c r="E28" s="742"/>
    </row>
    <row r="29" spans="1:5" ht="12.75">
      <c r="A29" s="914" t="s">
        <v>130</v>
      </c>
      <c r="B29" s="915">
        <f>+'1.sz.mell.'!E88</f>
        <v>43489</v>
      </c>
      <c r="C29" s="914" t="s">
        <v>131</v>
      </c>
      <c r="D29" s="751">
        <f>+'2.1.sz.mell  '!H18+'2.2.sz.mell  '!H16</f>
        <v>43489</v>
      </c>
      <c r="E29" s="742">
        <f t="shared" si="0"/>
        <v>0</v>
      </c>
    </row>
    <row r="30" spans="1:5" ht="12.75">
      <c r="A30" s="914" t="s">
        <v>243</v>
      </c>
      <c r="B30" s="915">
        <f>+'1.sz.mell.'!E89</f>
        <v>6371</v>
      </c>
      <c r="C30" s="914" t="s">
        <v>132</v>
      </c>
      <c r="D30" s="751">
        <f>+'2.1.sz.mell  '!H30+'2.2.sz.mell  '!H27</f>
        <v>6371</v>
      </c>
      <c r="E30" s="742">
        <f t="shared" si="0"/>
        <v>0</v>
      </c>
    </row>
    <row r="31" spans="1:5" ht="12.75">
      <c r="A31" s="914" t="s">
        <v>244</v>
      </c>
      <c r="B31" s="915">
        <f>+'1.sz.mell.'!E96</f>
        <v>49860</v>
      </c>
      <c r="C31" s="914" t="s">
        <v>133</v>
      </c>
      <c r="D31" s="751">
        <f>+'2.1.sz.mell  '!H31+'2.2.sz.mell  '!H28</f>
        <v>49860</v>
      </c>
      <c r="E31" s="742">
        <f t="shared" si="0"/>
        <v>0</v>
      </c>
    </row>
    <row r="32" spans="1:5" ht="12.75">
      <c r="A32" s="753"/>
      <c r="B32" s="917"/>
      <c r="D32" s="751"/>
      <c r="E32" s="742"/>
    </row>
    <row r="33" spans="1:5" ht="15.75">
      <c r="A33" s="919" t="s">
        <v>652</v>
      </c>
      <c r="B33" s="748"/>
      <c r="D33" s="751"/>
      <c r="E33" s="742"/>
    </row>
    <row r="34" spans="1:5" ht="12.75">
      <c r="A34" s="753"/>
      <c r="B34" s="917"/>
      <c r="D34" s="751"/>
      <c r="E34" s="742"/>
    </row>
    <row r="35" spans="1:5" ht="12.75">
      <c r="A35" s="914" t="s">
        <v>134</v>
      </c>
      <c r="B35" s="915">
        <f>+'1.sz.mell.'!F88</f>
        <v>35227</v>
      </c>
      <c r="C35" s="914" t="s">
        <v>135</v>
      </c>
      <c r="D35" s="751">
        <f>+'2.1.sz.mell  '!I18+'2.2.sz.mell  '!I16</f>
        <v>35227</v>
      </c>
      <c r="E35" s="742">
        <f t="shared" si="0"/>
        <v>0</v>
      </c>
    </row>
    <row r="36" spans="1:5" ht="12.75">
      <c r="A36" s="914" t="s">
        <v>1160</v>
      </c>
      <c r="B36" s="915">
        <f>+'1.sz.mell.'!F89</f>
        <v>410</v>
      </c>
      <c r="C36" s="914" t="s">
        <v>136</v>
      </c>
      <c r="D36" s="751">
        <f>+'2.1.sz.mell  '!I30+'2.2.sz.mell  '!I27</f>
        <v>410</v>
      </c>
      <c r="E36" s="742">
        <f t="shared" si="0"/>
        <v>0</v>
      </c>
    </row>
    <row r="37" spans="1:5" ht="12.75">
      <c r="A37" s="914" t="s">
        <v>1161</v>
      </c>
      <c r="B37" s="915">
        <f>+'1.sz.mell.'!F96</f>
        <v>35637</v>
      </c>
      <c r="C37" s="914" t="s">
        <v>137</v>
      </c>
      <c r="D37" s="751">
        <f>+'2.1.sz.mell  '!I31+'2.2.sz.mell  '!I28</f>
        <v>35637</v>
      </c>
      <c r="E37" s="742">
        <f t="shared" si="0"/>
        <v>0</v>
      </c>
    </row>
  </sheetData>
  <sheetProtection sheet="1" objects="1" scenarios="1"/>
  <conditionalFormatting sqref="E5:E37">
    <cfRule type="cellIs" priority="1" dxfId="3" operator="notEqual" stopIfTrue="1">
      <formula>0</formula>
    </cfRule>
  </conditionalFormatting>
  <printOptions/>
  <pageMargins left="0.66" right="0.57" top="0.65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10">
      <selection activeCell="P4" sqref="P4"/>
    </sheetView>
  </sheetViews>
  <sheetFormatPr defaultColWidth="9.00390625" defaultRowHeight="12.75"/>
  <cols>
    <col min="1" max="1" width="7.50390625" style="235" customWidth="1"/>
    <col min="2" max="2" width="50.125" style="235" customWidth="1"/>
    <col min="3" max="3" width="9.50390625" style="235" customWidth="1"/>
    <col min="4" max="6" width="10.875" style="235" customWidth="1"/>
    <col min="7" max="16384" width="9.375" style="235" customWidth="1"/>
  </cols>
  <sheetData>
    <row r="1" spans="1:6" ht="15.75" customHeight="1">
      <c r="A1" s="234" t="s">
        <v>289</v>
      </c>
      <c r="B1" s="234"/>
      <c r="C1" s="234"/>
      <c r="D1" s="234"/>
      <c r="E1" s="234"/>
      <c r="F1" s="234"/>
    </row>
    <row r="2" spans="1:6" ht="15.75" customHeight="1" thickBot="1">
      <c r="A2" s="11"/>
      <c r="B2" s="11"/>
      <c r="C2" s="11"/>
      <c r="D2" s="11"/>
      <c r="E2" s="1109" t="s">
        <v>336</v>
      </c>
      <c r="F2" s="1109"/>
    </row>
    <row r="3" spans="1:6" ht="15.75" customHeight="1">
      <c r="A3" s="1111" t="s">
        <v>290</v>
      </c>
      <c r="B3" s="1116" t="s">
        <v>291</v>
      </c>
      <c r="C3" s="1114" t="s">
        <v>644</v>
      </c>
      <c r="D3" s="1105" t="s">
        <v>641</v>
      </c>
      <c r="E3" s="1106"/>
      <c r="F3" s="1107"/>
    </row>
    <row r="4" spans="1:6" ht="33.75" customHeight="1" thickBot="1">
      <c r="A4" s="1112"/>
      <c r="B4" s="1117"/>
      <c r="C4" s="1115"/>
      <c r="D4" s="236" t="s">
        <v>377</v>
      </c>
      <c r="E4" s="236" t="s">
        <v>532</v>
      </c>
      <c r="F4" s="237" t="s">
        <v>533</v>
      </c>
    </row>
    <row r="5" spans="1:6" s="238" customFormat="1" ht="12" customHeight="1" thickBot="1">
      <c r="A5" s="170">
        <v>1</v>
      </c>
      <c r="B5" s="171">
        <v>2</v>
      </c>
      <c r="C5" s="171">
        <v>3</v>
      </c>
      <c r="D5" s="171">
        <v>4</v>
      </c>
      <c r="E5" s="171">
        <v>5</v>
      </c>
      <c r="F5" s="172">
        <v>6</v>
      </c>
    </row>
    <row r="6" spans="1:6" s="2" customFormat="1" ht="12" customHeight="1" thickBot="1">
      <c r="A6" s="232" t="s">
        <v>292</v>
      </c>
      <c r="B6" s="785" t="s">
        <v>600</v>
      </c>
      <c r="C6" s="222">
        <v>4</v>
      </c>
      <c r="D6" s="1020"/>
      <c r="E6" s="222"/>
      <c r="F6" s="223">
        <v>3</v>
      </c>
    </row>
    <row r="7" spans="1:6" s="2" customFormat="1" ht="12" customHeight="1" thickBot="1">
      <c r="A7" s="231" t="s">
        <v>293</v>
      </c>
      <c r="B7" s="786" t="s">
        <v>920</v>
      </c>
      <c r="C7" s="243">
        <f>C8+C9+C10</f>
        <v>0</v>
      </c>
      <c r="D7" s="1021">
        <f>D8+D9+D10</f>
        <v>0</v>
      </c>
      <c r="E7" s="243">
        <f>E8+E9+E10</f>
        <v>38</v>
      </c>
      <c r="F7" s="242">
        <f>F8+F9+F10</f>
        <v>38</v>
      </c>
    </row>
    <row r="8" spans="1:6" s="2" customFormat="1" ht="12" customHeight="1">
      <c r="A8" s="229" t="s">
        <v>445</v>
      </c>
      <c r="B8" s="18" t="s">
        <v>281</v>
      </c>
      <c r="C8" s="37"/>
      <c r="D8" s="1022"/>
      <c r="E8" s="37"/>
      <c r="F8" s="38"/>
    </row>
    <row r="9" spans="1:6" s="2" customFormat="1" ht="12" customHeight="1">
      <c r="A9" s="226" t="s">
        <v>446</v>
      </c>
      <c r="B9" s="13" t="s">
        <v>363</v>
      </c>
      <c r="C9" s="14"/>
      <c r="D9" s="1023"/>
      <c r="E9" s="14"/>
      <c r="F9" s="34"/>
    </row>
    <row r="10" spans="1:6" s="2" customFormat="1" ht="12" customHeight="1" thickBot="1">
      <c r="A10" s="226" t="s">
        <v>447</v>
      </c>
      <c r="B10" s="13" t="s">
        <v>282</v>
      </c>
      <c r="C10" s="14"/>
      <c r="D10" s="1023"/>
      <c r="E10" s="14">
        <v>38</v>
      </c>
      <c r="F10" s="34">
        <v>38</v>
      </c>
    </row>
    <row r="11" spans="1:6" s="2" customFormat="1" ht="12" customHeight="1" thickBot="1">
      <c r="A11" s="231" t="s">
        <v>294</v>
      </c>
      <c r="B11" s="786" t="s">
        <v>601</v>
      </c>
      <c r="C11" s="243">
        <f>SUM(C12:C14)</f>
        <v>0</v>
      </c>
      <c r="D11" s="1021">
        <f>SUM(D12:D14)</f>
        <v>0</v>
      </c>
      <c r="E11" s="243">
        <f>SUM(E12:E14)</f>
        <v>0</v>
      </c>
      <c r="F11" s="242">
        <f>SUM(F12:F14)</f>
        <v>0</v>
      </c>
    </row>
    <row r="12" spans="1:6" s="2" customFormat="1" ht="12" customHeight="1">
      <c r="A12" s="229" t="s">
        <v>412</v>
      </c>
      <c r="B12" s="18" t="s">
        <v>392</v>
      </c>
      <c r="C12" s="37"/>
      <c r="D12" s="1022"/>
      <c r="E12" s="37"/>
      <c r="F12" s="38"/>
    </row>
    <row r="13" spans="1:6" s="2" customFormat="1" ht="12" customHeight="1">
      <c r="A13" s="227" t="s">
        <v>413</v>
      </c>
      <c r="B13" s="13" t="s">
        <v>391</v>
      </c>
      <c r="C13" s="32"/>
      <c r="D13" s="1024"/>
      <c r="E13" s="32"/>
      <c r="F13" s="33"/>
    </row>
    <row r="14" spans="1:6" s="2" customFormat="1" ht="12" customHeight="1" thickBot="1">
      <c r="A14" s="230" t="s">
        <v>414</v>
      </c>
      <c r="B14" s="760" t="s">
        <v>393</v>
      </c>
      <c r="C14" s="39"/>
      <c r="D14" s="1025"/>
      <c r="E14" s="39"/>
      <c r="F14" s="40"/>
    </row>
    <row r="15" spans="1:6" s="2" customFormat="1" ht="12" customHeight="1" thickBot="1">
      <c r="A15" s="231" t="s">
        <v>295</v>
      </c>
      <c r="B15" s="786" t="s">
        <v>602</v>
      </c>
      <c r="C15" s="243">
        <f>C16+C17+C18+C19</f>
        <v>918</v>
      </c>
      <c r="D15" s="1021">
        <f>D16+D17+D18+D19</f>
        <v>200</v>
      </c>
      <c r="E15" s="243">
        <f>E16+E17+E18+E19</f>
        <v>210</v>
      </c>
      <c r="F15" s="242">
        <f>F16+F17+F18+F19</f>
        <v>210</v>
      </c>
    </row>
    <row r="16" spans="1:6" s="2" customFormat="1" ht="12" customHeight="1">
      <c r="A16" s="229" t="s">
        <v>416</v>
      </c>
      <c r="B16" s="211" t="s">
        <v>283</v>
      </c>
      <c r="C16" s="37">
        <v>918</v>
      </c>
      <c r="D16" s="1022">
        <v>200</v>
      </c>
      <c r="E16" s="37">
        <v>210</v>
      </c>
      <c r="F16" s="38">
        <v>210</v>
      </c>
    </row>
    <row r="17" spans="1:6" s="2" customFormat="1" ht="12" customHeight="1">
      <c r="A17" s="226" t="s">
        <v>417</v>
      </c>
      <c r="B17" s="212" t="s">
        <v>284</v>
      </c>
      <c r="C17" s="14"/>
      <c r="D17" s="1023"/>
      <c r="E17" s="14"/>
      <c r="F17" s="34"/>
    </row>
    <row r="18" spans="1:6" s="2" customFormat="1" ht="12" customHeight="1">
      <c r="A18" s="226" t="s">
        <v>418</v>
      </c>
      <c r="B18" s="212" t="s">
        <v>468</v>
      </c>
      <c r="C18" s="214"/>
      <c r="D18" s="1026"/>
      <c r="E18" s="214"/>
      <c r="F18" s="215"/>
    </row>
    <row r="19" spans="1:6" s="2" customFormat="1" ht="12" customHeight="1" thickBot="1">
      <c r="A19" s="227" t="s">
        <v>492</v>
      </c>
      <c r="B19" s="213" t="s">
        <v>470</v>
      </c>
      <c r="C19" s="216"/>
      <c r="D19" s="1027"/>
      <c r="E19" s="216"/>
      <c r="F19" s="217"/>
    </row>
    <row r="20" spans="1:6" s="2" customFormat="1" ht="12" customHeight="1" thickBot="1">
      <c r="A20" s="231" t="s">
        <v>296</v>
      </c>
      <c r="B20" s="786" t="s">
        <v>603</v>
      </c>
      <c r="C20" s="246">
        <f>C21+C22</f>
        <v>0</v>
      </c>
      <c r="D20" s="1028">
        <f>D21+D22</f>
        <v>0</v>
      </c>
      <c r="E20" s="246">
        <f>E21+E22</f>
        <v>0</v>
      </c>
      <c r="F20" s="245">
        <f>F21+F22</f>
        <v>0</v>
      </c>
    </row>
    <row r="21" spans="1:6" s="2" customFormat="1" ht="12" customHeight="1">
      <c r="A21" s="225" t="s">
        <v>419</v>
      </c>
      <c r="B21" s="24" t="s">
        <v>604</v>
      </c>
      <c r="C21" s="25"/>
      <c r="D21" s="1029"/>
      <c r="E21" s="25"/>
      <c r="F21" s="43"/>
    </row>
    <row r="22" spans="1:6" s="2" customFormat="1" ht="12" customHeight="1" thickBot="1">
      <c r="A22" s="228" t="s">
        <v>420</v>
      </c>
      <c r="B22" s="18" t="s">
        <v>605</v>
      </c>
      <c r="C22" s="30"/>
      <c r="D22" s="1030"/>
      <c r="E22" s="30"/>
      <c r="F22" s="31"/>
    </row>
    <row r="23" spans="1:6" s="2" customFormat="1" ht="12" customHeight="1" thickBot="1">
      <c r="A23" s="231" t="s">
        <v>297</v>
      </c>
      <c r="B23" s="787" t="s">
        <v>606</v>
      </c>
      <c r="C23" s="278">
        <f>C6+C7+C11+C15+C20</f>
        <v>922</v>
      </c>
      <c r="D23" s="1031">
        <f>D6+D7+D11+D15+D20</f>
        <v>200</v>
      </c>
      <c r="E23" s="278">
        <f>E6+E7+E11+E15+E20</f>
        <v>248</v>
      </c>
      <c r="F23" s="279">
        <f>F6+F7+F11+F15+F20</f>
        <v>251</v>
      </c>
    </row>
    <row r="24" spans="1:6" s="2" customFormat="1" ht="12" customHeight="1" thickBot="1">
      <c r="A24" s="788" t="s">
        <v>298</v>
      </c>
      <c r="B24" s="786" t="s">
        <v>607</v>
      </c>
      <c r="C24" s="754"/>
      <c r="D24" s="1032"/>
      <c r="E24" s="754"/>
      <c r="F24" s="755"/>
    </row>
    <row r="25" spans="1:8" s="2" customFormat="1" ht="12" customHeight="1" thickBot="1">
      <c r="A25" s="635" t="s">
        <v>608</v>
      </c>
      <c r="B25" s="786" t="s">
        <v>609</v>
      </c>
      <c r="C25" s="789"/>
      <c r="D25" s="1033"/>
      <c r="E25" s="789"/>
      <c r="F25" s="790"/>
      <c r="H25" s="244"/>
    </row>
    <row r="26" spans="1:6" s="2" customFormat="1" ht="12" customHeight="1" thickBot="1">
      <c r="A26" s="231" t="s">
        <v>300</v>
      </c>
      <c r="B26" s="786" t="s">
        <v>610</v>
      </c>
      <c r="C26" s="243">
        <f>C23+C24+C25</f>
        <v>922</v>
      </c>
      <c r="D26" s="1021">
        <f>D23+D24+D25</f>
        <v>200</v>
      </c>
      <c r="E26" s="243">
        <f>E23+E24+E25</f>
        <v>248</v>
      </c>
      <c r="F26" s="242">
        <f>F23+F24+F25</f>
        <v>251</v>
      </c>
    </row>
    <row r="27" spans="1:6" ht="7.5" customHeight="1">
      <c r="A27" s="10"/>
      <c r="B27" s="10"/>
      <c r="C27" s="10"/>
      <c r="D27" s="10"/>
      <c r="E27" s="10"/>
      <c r="F27" s="10"/>
    </row>
    <row r="28" spans="1:6" ht="16.5" customHeight="1">
      <c r="A28" s="1110" t="s">
        <v>322</v>
      </c>
      <c r="B28" s="1110"/>
      <c r="C28" s="1110"/>
      <c r="D28" s="1110"/>
      <c r="E28" s="1110"/>
      <c r="F28" s="1110"/>
    </row>
    <row r="29" spans="1:6" ht="13.5" customHeight="1" thickBot="1">
      <c r="A29" s="11"/>
      <c r="B29" s="11"/>
      <c r="C29" s="11"/>
      <c r="D29" s="11"/>
      <c r="E29" s="1109" t="s">
        <v>336</v>
      </c>
      <c r="F29" s="1109"/>
    </row>
    <row r="30" spans="1:6" ht="16.5" customHeight="1">
      <c r="A30" s="1111" t="s">
        <v>290</v>
      </c>
      <c r="B30" s="1116" t="s">
        <v>291</v>
      </c>
      <c r="C30" s="1114" t="s">
        <v>644</v>
      </c>
      <c r="D30" s="1105" t="s">
        <v>641</v>
      </c>
      <c r="E30" s="1106"/>
      <c r="F30" s="1107"/>
    </row>
    <row r="31" spans="1:6" ht="33.75" customHeight="1" thickBot="1">
      <c r="A31" s="1112"/>
      <c r="B31" s="1117"/>
      <c r="C31" s="1115"/>
      <c r="D31" s="236" t="s">
        <v>377</v>
      </c>
      <c r="E31" s="236" t="s">
        <v>532</v>
      </c>
      <c r="F31" s="237" t="s">
        <v>533</v>
      </c>
    </row>
    <row r="32" spans="1:6" s="238" customFormat="1" ht="12" customHeight="1" thickBot="1">
      <c r="A32" s="170">
        <v>1</v>
      </c>
      <c r="B32" s="171">
        <v>2</v>
      </c>
      <c r="C32" s="171">
        <v>3</v>
      </c>
      <c r="D32" s="171">
        <v>4</v>
      </c>
      <c r="E32" s="171">
        <v>5</v>
      </c>
      <c r="F32" s="172">
        <v>6</v>
      </c>
    </row>
    <row r="33" spans="1:6" ht="12" customHeight="1" thickBot="1">
      <c r="A33" s="232" t="s">
        <v>292</v>
      </c>
      <c r="B33" s="249" t="s">
        <v>611</v>
      </c>
      <c r="C33" s="250">
        <f>SUM(C34:C39)</f>
        <v>884</v>
      </c>
      <c r="D33" s="1034">
        <f>SUM(D34:D39)</f>
        <v>238</v>
      </c>
      <c r="E33" s="250">
        <f>SUM(E34:E39)</f>
        <v>248</v>
      </c>
      <c r="F33" s="251">
        <f>SUM(F34:F39)</f>
        <v>134</v>
      </c>
    </row>
    <row r="34" spans="1:6" ht="12" customHeight="1">
      <c r="A34" s="225" t="s">
        <v>439</v>
      </c>
      <c r="B34" s="24" t="s">
        <v>323</v>
      </c>
      <c r="C34" s="26">
        <v>127</v>
      </c>
      <c r="D34" s="1035"/>
      <c r="E34" s="26"/>
      <c r="F34" s="27"/>
    </row>
    <row r="35" spans="1:6" ht="12" customHeight="1">
      <c r="A35" s="226" t="s">
        <v>440</v>
      </c>
      <c r="B35" s="13" t="s">
        <v>324</v>
      </c>
      <c r="C35" s="15">
        <v>32</v>
      </c>
      <c r="D35" s="1036"/>
      <c r="E35" s="15"/>
      <c r="F35" s="16"/>
    </row>
    <row r="36" spans="1:6" ht="12" customHeight="1">
      <c r="A36" s="226" t="s">
        <v>441</v>
      </c>
      <c r="B36" s="13" t="s">
        <v>325</v>
      </c>
      <c r="C36" s="21">
        <v>627</v>
      </c>
      <c r="D36" s="1037">
        <v>238</v>
      </c>
      <c r="E36" s="21">
        <v>175</v>
      </c>
      <c r="F36" s="22">
        <v>61</v>
      </c>
    </row>
    <row r="37" spans="1:6" ht="12" customHeight="1">
      <c r="A37" s="226" t="s">
        <v>442</v>
      </c>
      <c r="B37" s="28" t="s">
        <v>405</v>
      </c>
      <c r="C37" s="21">
        <v>48</v>
      </c>
      <c r="D37" s="1037"/>
      <c r="E37" s="21">
        <v>33</v>
      </c>
      <c r="F37" s="22">
        <v>33</v>
      </c>
    </row>
    <row r="38" spans="1:6" ht="12" customHeight="1">
      <c r="A38" s="226" t="s">
        <v>36</v>
      </c>
      <c r="B38" s="13" t="s">
        <v>463</v>
      </c>
      <c r="C38" s="21">
        <v>50</v>
      </c>
      <c r="D38" s="1037"/>
      <c r="E38" s="21">
        <v>40</v>
      </c>
      <c r="F38" s="22">
        <v>40</v>
      </c>
    </row>
    <row r="39" spans="1:6" ht="12" customHeight="1" thickBot="1">
      <c r="A39" s="226" t="s">
        <v>443</v>
      </c>
      <c r="B39" s="56" t="s">
        <v>478</v>
      </c>
      <c r="C39" s="21"/>
      <c r="D39" s="1037"/>
      <c r="E39" s="21"/>
      <c r="F39" s="22"/>
    </row>
    <row r="40" spans="1:6" ht="12" customHeight="1" thickBot="1">
      <c r="A40" s="231" t="s">
        <v>293</v>
      </c>
      <c r="B40" s="219" t="s">
        <v>285</v>
      </c>
      <c r="C40" s="252">
        <f>SUM(C41:C44)</f>
        <v>0</v>
      </c>
      <c r="D40" s="1038">
        <f>SUM(D41:D44)</f>
        <v>0</v>
      </c>
      <c r="E40" s="252">
        <f>SUM(E41:E44)</f>
        <v>0</v>
      </c>
      <c r="F40" s="253">
        <f>SUM(F41:F44)</f>
        <v>0</v>
      </c>
    </row>
    <row r="41" spans="1:6" ht="12" customHeight="1">
      <c r="A41" s="229" t="s">
        <v>445</v>
      </c>
      <c r="B41" s="18" t="s">
        <v>612</v>
      </c>
      <c r="C41" s="19"/>
      <c r="D41" s="1039"/>
      <c r="E41" s="19"/>
      <c r="F41" s="20"/>
    </row>
    <row r="42" spans="1:6" ht="12" customHeight="1">
      <c r="A42" s="229" t="s">
        <v>446</v>
      </c>
      <c r="B42" s="13" t="s">
        <v>613</v>
      </c>
      <c r="C42" s="15"/>
      <c r="D42" s="1036"/>
      <c r="E42" s="15"/>
      <c r="F42" s="16"/>
    </row>
    <row r="43" spans="1:6" ht="12" customHeight="1">
      <c r="A43" s="229" t="s">
        <v>447</v>
      </c>
      <c r="B43" s="13" t="s">
        <v>465</v>
      </c>
      <c r="C43" s="15"/>
      <c r="D43" s="1036"/>
      <c r="E43" s="15"/>
      <c r="F43" s="16"/>
    </row>
    <row r="44" spans="1:6" ht="12" customHeight="1" thickBot="1">
      <c r="A44" s="229" t="s">
        <v>448</v>
      </c>
      <c r="B44" s="13" t="s">
        <v>464</v>
      </c>
      <c r="C44" s="15"/>
      <c r="D44" s="1036"/>
      <c r="E44" s="15"/>
      <c r="F44" s="16"/>
    </row>
    <row r="45" spans="1:6" ht="12" customHeight="1" thickBot="1">
      <c r="A45" s="231" t="s">
        <v>294</v>
      </c>
      <c r="B45" s="219" t="s">
        <v>286</v>
      </c>
      <c r="C45" s="252">
        <f>SUM(C46:C47)</f>
        <v>0</v>
      </c>
      <c r="D45" s="1038">
        <f>SUM(D46:D47)</f>
        <v>0</v>
      </c>
      <c r="E45" s="252">
        <f>SUM(E46:E47)</f>
        <v>0</v>
      </c>
      <c r="F45" s="253">
        <f>SUM(F46:F47)</f>
        <v>0</v>
      </c>
    </row>
    <row r="46" spans="1:6" ht="12" customHeight="1">
      <c r="A46" s="229" t="s">
        <v>412</v>
      </c>
      <c r="B46" s="18" t="s">
        <v>359</v>
      </c>
      <c r="C46" s="19"/>
      <c r="D46" s="1039"/>
      <c r="E46" s="19"/>
      <c r="F46" s="20"/>
    </row>
    <row r="47" spans="1:6" ht="12" customHeight="1" thickBot="1">
      <c r="A47" s="226" t="s">
        <v>413</v>
      </c>
      <c r="B47" s="13" t="s">
        <v>360</v>
      </c>
      <c r="C47" s="15"/>
      <c r="D47" s="1036"/>
      <c r="E47" s="15"/>
      <c r="F47" s="16"/>
    </row>
    <row r="48" spans="1:7" ht="12" customHeight="1" thickBot="1">
      <c r="A48" s="231" t="s">
        <v>295</v>
      </c>
      <c r="B48" s="219" t="s">
        <v>287</v>
      </c>
      <c r="C48" s="220"/>
      <c r="D48" s="1040"/>
      <c r="E48" s="220"/>
      <c r="F48" s="221"/>
      <c r="G48" s="244"/>
    </row>
    <row r="49" spans="1:6" ht="12" customHeight="1" thickBot="1">
      <c r="A49" s="231" t="s">
        <v>296</v>
      </c>
      <c r="B49" s="714" t="s">
        <v>614</v>
      </c>
      <c r="C49" s="252">
        <f>C33+C40+C45+C48</f>
        <v>884</v>
      </c>
      <c r="D49" s="1038">
        <f>D33+D40+D45+D48</f>
        <v>238</v>
      </c>
      <c r="E49" s="252">
        <f>E33+E40+E45+E48</f>
        <v>248</v>
      </c>
      <c r="F49" s="253">
        <f>F33+F40+F45+F48</f>
        <v>134</v>
      </c>
    </row>
    <row r="50" spans="1:6" ht="15" customHeight="1" thickBot="1">
      <c r="A50" s="791" t="s">
        <v>297</v>
      </c>
      <c r="B50" s="792" t="s">
        <v>615</v>
      </c>
      <c r="C50" s="1041"/>
      <c r="D50" s="982"/>
      <c r="E50" s="982"/>
      <c r="F50" s="931"/>
    </row>
    <row r="51" spans="1:6" s="2" customFormat="1" ht="13.5" thickBot="1">
      <c r="A51" s="791" t="s">
        <v>298</v>
      </c>
      <c r="B51" s="792" t="s">
        <v>616</v>
      </c>
      <c r="C51" s="1042">
        <f>+C49+C50</f>
        <v>884</v>
      </c>
      <c r="D51" s="936">
        <f>+D49+D50</f>
        <v>238</v>
      </c>
      <c r="E51" s="936">
        <f>+E49+E50</f>
        <v>248</v>
      </c>
      <c r="F51" s="937">
        <f>+F49+F50</f>
        <v>134</v>
      </c>
    </row>
  </sheetData>
  <sheetProtection/>
  <mergeCells count="11">
    <mergeCell ref="D3:F3"/>
    <mergeCell ref="A30:A31"/>
    <mergeCell ref="B30:B31"/>
    <mergeCell ref="C30:C31"/>
    <mergeCell ref="D30:F30"/>
    <mergeCell ref="E2:F2"/>
    <mergeCell ref="E29:F29"/>
    <mergeCell ref="A28:F28"/>
    <mergeCell ref="A3:A4"/>
    <mergeCell ref="B3:B4"/>
    <mergeCell ref="C3:C4"/>
  </mergeCells>
  <printOptions horizontalCentered="1"/>
  <pageMargins left="0.8661417322834646" right="0.7086614173228347" top="1.46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Pulai Német Nemzetiségi Önkormányzat
2011. ÉVI ZÁRSZÁMADÁSÁNAK PÉNZÜGYI MÉRLEGE
&amp;R&amp;"Times New Roman CE,Félkövér dőlt"&amp;11 3. melléklet a 7/2012. (V.10.)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D22" sqref="D22"/>
    </sheetView>
  </sheetViews>
  <sheetFormatPr defaultColWidth="9.00390625" defaultRowHeight="12.75"/>
  <cols>
    <col min="1" max="1" width="7.50390625" style="235" customWidth="1"/>
    <col min="2" max="2" width="50.125" style="235" customWidth="1"/>
    <col min="3" max="3" width="9.50390625" style="235" customWidth="1"/>
    <col min="4" max="6" width="10.875" style="235" customWidth="1"/>
    <col min="7" max="16384" width="9.375" style="235" customWidth="1"/>
  </cols>
  <sheetData>
    <row r="1" spans="1:6" ht="15.75" customHeight="1">
      <c r="A1" s="234" t="s">
        <v>289</v>
      </c>
      <c r="B1" s="234"/>
      <c r="C1" s="234"/>
      <c r="D1" s="234"/>
      <c r="E1" s="234"/>
      <c r="F1" s="234"/>
    </row>
    <row r="2" spans="1:6" ht="15.75" customHeight="1" thickBot="1">
      <c r="A2" s="11"/>
      <c r="B2" s="11"/>
      <c r="C2" s="11"/>
      <c r="D2" s="11"/>
      <c r="E2" s="1109" t="s">
        <v>336</v>
      </c>
      <c r="F2" s="1109"/>
    </row>
    <row r="3" spans="1:6" ht="15.75" customHeight="1">
      <c r="A3" s="1111" t="s">
        <v>290</v>
      </c>
      <c r="B3" s="1116" t="s">
        <v>291</v>
      </c>
      <c r="C3" s="1114" t="s">
        <v>644</v>
      </c>
      <c r="D3" s="1105" t="s">
        <v>641</v>
      </c>
      <c r="E3" s="1106"/>
      <c r="F3" s="1107"/>
    </row>
    <row r="4" spans="1:6" ht="33.75" customHeight="1" thickBot="1">
      <c r="A4" s="1112"/>
      <c r="B4" s="1117"/>
      <c r="C4" s="1115"/>
      <c r="D4" s="236" t="s">
        <v>377</v>
      </c>
      <c r="E4" s="236" t="s">
        <v>532</v>
      </c>
      <c r="F4" s="237" t="s">
        <v>533</v>
      </c>
    </row>
    <row r="5" spans="1:6" s="238" customFormat="1" ht="12" customHeight="1" thickBot="1">
      <c r="A5" s="170">
        <v>1</v>
      </c>
      <c r="B5" s="171">
        <v>2</v>
      </c>
      <c r="C5" s="171">
        <v>3</v>
      </c>
      <c r="D5" s="171">
        <v>4</v>
      </c>
      <c r="E5" s="171">
        <v>5</v>
      </c>
      <c r="F5" s="172">
        <v>6</v>
      </c>
    </row>
    <row r="6" spans="1:6" s="2" customFormat="1" ht="12" customHeight="1" thickBot="1">
      <c r="A6" s="232" t="s">
        <v>292</v>
      </c>
      <c r="B6" s="785" t="s">
        <v>600</v>
      </c>
      <c r="C6" s="222"/>
      <c r="D6" s="222"/>
      <c r="E6" s="222"/>
      <c r="F6" s="223"/>
    </row>
    <row r="7" spans="1:6" s="2" customFormat="1" ht="12" customHeight="1" thickBot="1">
      <c r="A7" s="231" t="s">
        <v>293</v>
      </c>
      <c r="B7" s="786" t="s">
        <v>920</v>
      </c>
      <c r="C7" s="243">
        <f>C8+C9+C10</f>
        <v>0</v>
      </c>
      <c r="D7" s="243">
        <f>D8+D9+D10</f>
        <v>0</v>
      </c>
      <c r="E7" s="243">
        <f>E8+E9+E10</f>
        <v>0</v>
      </c>
      <c r="F7" s="242">
        <f>F8+F9+F10</f>
        <v>0</v>
      </c>
    </row>
    <row r="8" spans="1:6" s="2" customFormat="1" ht="12" customHeight="1">
      <c r="A8" s="229" t="s">
        <v>445</v>
      </c>
      <c r="B8" s="18" t="s">
        <v>281</v>
      </c>
      <c r="C8" s="37"/>
      <c r="D8" s="37"/>
      <c r="E8" s="37"/>
      <c r="F8" s="38"/>
    </row>
    <row r="9" spans="1:6" s="2" customFormat="1" ht="12" customHeight="1">
      <c r="A9" s="226" t="s">
        <v>446</v>
      </c>
      <c r="B9" s="13" t="s">
        <v>363</v>
      </c>
      <c r="C9" s="14"/>
      <c r="D9" s="14"/>
      <c r="E9" s="14"/>
      <c r="F9" s="34"/>
    </row>
    <row r="10" spans="1:6" s="2" customFormat="1" ht="12" customHeight="1" thickBot="1">
      <c r="A10" s="226" t="s">
        <v>447</v>
      </c>
      <c r="B10" s="13" t="s">
        <v>282</v>
      </c>
      <c r="C10" s="14"/>
      <c r="D10" s="14"/>
      <c r="E10" s="14"/>
      <c r="F10" s="34"/>
    </row>
    <row r="11" spans="1:6" s="2" customFormat="1" ht="12" customHeight="1" thickBot="1">
      <c r="A11" s="231" t="s">
        <v>294</v>
      </c>
      <c r="B11" s="786" t="s">
        <v>601</v>
      </c>
      <c r="C11" s="243">
        <f>SUM(C12:C14)</f>
        <v>0</v>
      </c>
      <c r="D11" s="243">
        <f>SUM(D12:D14)</f>
        <v>0</v>
      </c>
      <c r="E11" s="243">
        <f>SUM(E12:E14)</f>
        <v>0</v>
      </c>
      <c r="F11" s="242">
        <f>SUM(F12:F14)</f>
        <v>0</v>
      </c>
    </row>
    <row r="12" spans="1:6" s="2" customFormat="1" ht="12" customHeight="1">
      <c r="A12" s="229" t="s">
        <v>412</v>
      </c>
      <c r="B12" s="18" t="s">
        <v>392</v>
      </c>
      <c r="C12" s="37"/>
      <c r="D12" s="37"/>
      <c r="E12" s="37"/>
      <c r="F12" s="38"/>
    </row>
    <row r="13" spans="1:6" s="2" customFormat="1" ht="12" customHeight="1">
      <c r="A13" s="227" t="s">
        <v>413</v>
      </c>
      <c r="B13" s="13" t="s">
        <v>391</v>
      </c>
      <c r="C13" s="32"/>
      <c r="D13" s="32"/>
      <c r="E13" s="32"/>
      <c r="F13" s="33"/>
    </row>
    <row r="14" spans="1:6" s="2" customFormat="1" ht="12" customHeight="1" thickBot="1">
      <c r="A14" s="230" t="s">
        <v>414</v>
      </c>
      <c r="B14" s="760" t="s">
        <v>393</v>
      </c>
      <c r="C14" s="39"/>
      <c r="D14" s="39"/>
      <c r="E14" s="39"/>
      <c r="F14" s="40"/>
    </row>
    <row r="15" spans="1:6" s="2" customFormat="1" ht="12" customHeight="1" thickBot="1">
      <c r="A15" s="231" t="s">
        <v>295</v>
      </c>
      <c r="B15" s="786" t="s">
        <v>602</v>
      </c>
      <c r="C15" s="243">
        <f>C16+C17+C18+C19</f>
        <v>0</v>
      </c>
      <c r="D15" s="243">
        <f>D16+D17+D18+D19</f>
        <v>0</v>
      </c>
      <c r="E15" s="243">
        <f>E16+E17+E18+E19</f>
        <v>0</v>
      </c>
      <c r="F15" s="242">
        <f>F16+F17+F18+F19</f>
        <v>0</v>
      </c>
    </row>
    <row r="16" spans="1:6" s="2" customFormat="1" ht="12" customHeight="1">
      <c r="A16" s="229" t="s">
        <v>416</v>
      </c>
      <c r="B16" s="211" t="s">
        <v>283</v>
      </c>
      <c r="C16" s="37"/>
      <c r="D16" s="37"/>
      <c r="E16" s="37"/>
      <c r="F16" s="38"/>
    </row>
    <row r="17" spans="1:6" s="2" customFormat="1" ht="12" customHeight="1">
      <c r="A17" s="226" t="s">
        <v>417</v>
      </c>
      <c r="B17" s="212" t="s">
        <v>284</v>
      </c>
      <c r="C17" s="14"/>
      <c r="D17" s="14"/>
      <c r="E17" s="14"/>
      <c r="F17" s="34"/>
    </row>
    <row r="18" spans="1:6" s="2" customFormat="1" ht="12" customHeight="1">
      <c r="A18" s="226" t="s">
        <v>418</v>
      </c>
      <c r="B18" s="212" t="s">
        <v>468</v>
      </c>
      <c r="C18" s="214"/>
      <c r="D18" s="214"/>
      <c r="E18" s="214"/>
      <c r="F18" s="215"/>
    </row>
    <row r="19" spans="1:6" s="2" customFormat="1" ht="12" customHeight="1" thickBot="1">
      <c r="A19" s="227" t="s">
        <v>492</v>
      </c>
      <c r="B19" s="213" t="s">
        <v>470</v>
      </c>
      <c r="C19" s="216"/>
      <c r="D19" s="216"/>
      <c r="E19" s="216"/>
      <c r="F19" s="217"/>
    </row>
    <row r="20" spans="1:6" s="2" customFormat="1" ht="12" customHeight="1" thickBot="1">
      <c r="A20" s="231" t="s">
        <v>296</v>
      </c>
      <c r="B20" s="786" t="s">
        <v>603</v>
      </c>
      <c r="C20" s="246">
        <f>C21+C22</f>
        <v>0</v>
      </c>
      <c r="D20" s="246">
        <f>D21+D22</f>
        <v>0</v>
      </c>
      <c r="E20" s="246">
        <f>E21+E22</f>
        <v>0</v>
      </c>
      <c r="F20" s="245">
        <f>F21+F22</f>
        <v>0</v>
      </c>
    </row>
    <row r="21" spans="1:6" s="2" customFormat="1" ht="12" customHeight="1">
      <c r="A21" s="225" t="s">
        <v>419</v>
      </c>
      <c r="B21" s="24" t="s">
        <v>604</v>
      </c>
      <c r="C21" s="25"/>
      <c r="D21" s="25"/>
      <c r="E21" s="25"/>
      <c r="F21" s="43"/>
    </row>
    <row r="22" spans="1:6" s="2" customFormat="1" ht="12" customHeight="1" thickBot="1">
      <c r="A22" s="228" t="s">
        <v>420</v>
      </c>
      <c r="B22" s="18" t="s">
        <v>605</v>
      </c>
      <c r="C22" s="30"/>
      <c r="D22" s="30"/>
      <c r="E22" s="30"/>
      <c r="F22" s="31"/>
    </row>
    <row r="23" spans="1:6" s="2" customFormat="1" ht="12" customHeight="1" thickBot="1">
      <c r="A23" s="231" t="s">
        <v>297</v>
      </c>
      <c r="B23" s="787" t="s">
        <v>606</v>
      </c>
      <c r="C23" s="278">
        <f>C6+C7+C11+C15+C20</f>
        <v>0</v>
      </c>
      <c r="D23" s="278">
        <f>D6+D7+D11+D15+D20</f>
        <v>0</v>
      </c>
      <c r="E23" s="278">
        <f>E6+E7+E11+E15+E20</f>
        <v>0</v>
      </c>
      <c r="F23" s="279">
        <f>F6+F7+F11+F15+F20</f>
        <v>0</v>
      </c>
    </row>
    <row r="24" spans="1:6" s="2" customFormat="1" ht="12" customHeight="1" thickBot="1">
      <c r="A24" s="788" t="s">
        <v>298</v>
      </c>
      <c r="B24" s="786" t="s">
        <v>607</v>
      </c>
      <c r="C24" s="754"/>
      <c r="D24" s="754"/>
      <c r="E24" s="754"/>
      <c r="F24" s="755"/>
    </row>
    <row r="25" spans="1:8" s="2" customFormat="1" ht="12" customHeight="1" thickBot="1">
      <c r="A25" s="635" t="s">
        <v>608</v>
      </c>
      <c r="B25" s="786" t="s">
        <v>609</v>
      </c>
      <c r="C25" s="789"/>
      <c r="D25" s="789"/>
      <c r="E25" s="789"/>
      <c r="F25" s="790"/>
      <c r="H25" s="244"/>
    </row>
    <row r="26" spans="1:6" s="2" customFormat="1" ht="12" customHeight="1" thickBot="1">
      <c r="A26" s="231" t="s">
        <v>300</v>
      </c>
      <c r="B26" s="786" t="s">
        <v>610</v>
      </c>
      <c r="C26" s="243">
        <f>C23+C24+C25</f>
        <v>0</v>
      </c>
      <c r="D26" s="243">
        <f>D23+D24+D25</f>
        <v>0</v>
      </c>
      <c r="E26" s="243">
        <f>E23+E24+E25</f>
        <v>0</v>
      </c>
      <c r="F26" s="242">
        <f>F23+F24+F25</f>
        <v>0</v>
      </c>
    </row>
    <row r="27" spans="1:6" s="2" customFormat="1" ht="12" customHeight="1">
      <c r="A27" s="10"/>
      <c r="B27" s="10"/>
      <c r="C27" s="10"/>
      <c r="D27" s="10"/>
      <c r="E27" s="10"/>
      <c r="F27" s="10"/>
    </row>
    <row r="28" spans="1:6" s="2" customFormat="1" ht="15" customHeight="1">
      <c r="A28" s="1110" t="s">
        <v>322</v>
      </c>
      <c r="B28" s="1110"/>
      <c r="C28" s="1110"/>
      <c r="D28" s="1110"/>
      <c r="E28" s="1110"/>
      <c r="F28" s="1110"/>
    </row>
    <row r="29" spans="1:6" ht="17.25" customHeight="1" thickBot="1">
      <c r="A29" s="11"/>
      <c r="B29" s="11"/>
      <c r="C29" s="11"/>
      <c r="D29" s="11"/>
      <c r="E29" s="1109" t="s">
        <v>336</v>
      </c>
      <c r="F29" s="1109"/>
    </row>
    <row r="30" spans="1:6" ht="16.5" customHeight="1">
      <c r="A30" s="1111" t="s">
        <v>290</v>
      </c>
      <c r="B30" s="1116" t="s">
        <v>291</v>
      </c>
      <c r="C30" s="1114" t="s">
        <v>644</v>
      </c>
      <c r="D30" s="1105" t="s">
        <v>641</v>
      </c>
      <c r="E30" s="1106"/>
      <c r="F30" s="1107"/>
    </row>
    <row r="31" spans="1:6" ht="25.5" customHeight="1" thickBot="1">
      <c r="A31" s="1112"/>
      <c r="B31" s="1117"/>
      <c r="C31" s="1115"/>
      <c r="D31" s="236" t="s">
        <v>377</v>
      </c>
      <c r="E31" s="236" t="s">
        <v>532</v>
      </c>
      <c r="F31" s="237" t="s">
        <v>533</v>
      </c>
    </row>
    <row r="32" spans="1:6" ht="16.5" customHeight="1" thickBot="1">
      <c r="A32" s="170">
        <v>1</v>
      </c>
      <c r="B32" s="171">
        <v>2</v>
      </c>
      <c r="C32" s="171">
        <v>3</v>
      </c>
      <c r="D32" s="171">
        <v>4</v>
      </c>
      <c r="E32" s="171">
        <v>5</v>
      </c>
      <c r="F32" s="172">
        <v>6</v>
      </c>
    </row>
    <row r="33" spans="1:6" ht="16.5" thickBot="1">
      <c r="A33" s="232" t="s">
        <v>292</v>
      </c>
      <c r="B33" s="249" t="s">
        <v>611</v>
      </c>
      <c r="C33" s="250">
        <f>SUM(C34:C39)</f>
        <v>0</v>
      </c>
      <c r="D33" s="250">
        <f>SUM(D34:D39)</f>
        <v>0</v>
      </c>
      <c r="E33" s="250">
        <f>SUM(E34:E39)</f>
        <v>0</v>
      </c>
      <c r="F33" s="251">
        <f>SUM(F34:F39)</f>
        <v>0</v>
      </c>
    </row>
    <row r="34" spans="1:6" s="238" customFormat="1" ht="12" customHeight="1">
      <c r="A34" s="225" t="s">
        <v>439</v>
      </c>
      <c r="B34" s="24" t="s">
        <v>323</v>
      </c>
      <c r="C34" s="26"/>
      <c r="D34" s="26"/>
      <c r="E34" s="26"/>
      <c r="F34" s="27"/>
    </row>
    <row r="35" spans="1:6" ht="12" customHeight="1">
      <c r="A35" s="226" t="s">
        <v>440</v>
      </c>
      <c r="B35" s="13" t="s">
        <v>324</v>
      </c>
      <c r="C35" s="15"/>
      <c r="D35" s="15"/>
      <c r="E35" s="15"/>
      <c r="F35" s="16"/>
    </row>
    <row r="36" spans="1:6" ht="12" customHeight="1">
      <c r="A36" s="226" t="s">
        <v>441</v>
      </c>
      <c r="B36" s="13" t="s">
        <v>325</v>
      </c>
      <c r="C36" s="21"/>
      <c r="D36" s="21"/>
      <c r="E36" s="21"/>
      <c r="F36" s="22"/>
    </row>
    <row r="37" spans="1:6" ht="12" customHeight="1">
      <c r="A37" s="226" t="s">
        <v>442</v>
      </c>
      <c r="B37" s="28" t="s">
        <v>405</v>
      </c>
      <c r="C37" s="21"/>
      <c r="D37" s="21"/>
      <c r="E37" s="21"/>
      <c r="F37" s="22"/>
    </row>
    <row r="38" spans="1:6" ht="12" customHeight="1">
      <c r="A38" s="226" t="s">
        <v>36</v>
      </c>
      <c r="B38" s="13" t="s">
        <v>463</v>
      </c>
      <c r="C38" s="21"/>
      <c r="D38" s="21"/>
      <c r="E38" s="21"/>
      <c r="F38" s="22"/>
    </row>
    <row r="39" spans="1:6" ht="12" customHeight="1" thickBot="1">
      <c r="A39" s="226" t="s">
        <v>443</v>
      </c>
      <c r="B39" s="56" t="s">
        <v>478</v>
      </c>
      <c r="C39" s="21"/>
      <c r="D39" s="21"/>
      <c r="E39" s="21"/>
      <c r="F39" s="22"/>
    </row>
    <row r="40" spans="1:6" ht="12" customHeight="1" thickBot="1">
      <c r="A40" s="231" t="s">
        <v>293</v>
      </c>
      <c r="B40" s="219" t="s">
        <v>285</v>
      </c>
      <c r="C40" s="252">
        <f>SUM(C41:C44)</f>
        <v>0</v>
      </c>
      <c r="D40" s="252">
        <f>SUM(D41:D44)</f>
        <v>0</v>
      </c>
      <c r="E40" s="252">
        <f>SUM(E41:E44)</f>
        <v>0</v>
      </c>
      <c r="F40" s="253">
        <f>SUM(F41:F44)</f>
        <v>0</v>
      </c>
    </row>
    <row r="41" spans="1:6" ht="12" customHeight="1">
      <c r="A41" s="229" t="s">
        <v>445</v>
      </c>
      <c r="B41" s="18" t="s">
        <v>612</v>
      </c>
      <c r="C41" s="19"/>
      <c r="D41" s="19"/>
      <c r="E41" s="19"/>
      <c r="F41" s="20"/>
    </row>
    <row r="42" spans="1:6" ht="12" customHeight="1">
      <c r="A42" s="229" t="s">
        <v>446</v>
      </c>
      <c r="B42" s="13" t="s">
        <v>613</v>
      </c>
      <c r="C42" s="15"/>
      <c r="D42" s="15"/>
      <c r="E42" s="15"/>
      <c r="F42" s="16"/>
    </row>
    <row r="43" spans="1:6" ht="12" customHeight="1">
      <c r="A43" s="229" t="s">
        <v>447</v>
      </c>
      <c r="B43" s="13" t="s">
        <v>465</v>
      </c>
      <c r="C43" s="15"/>
      <c r="D43" s="15"/>
      <c r="E43" s="15"/>
      <c r="F43" s="16"/>
    </row>
    <row r="44" spans="1:6" ht="12" customHeight="1" thickBot="1">
      <c r="A44" s="229" t="s">
        <v>448</v>
      </c>
      <c r="B44" s="13" t="s">
        <v>464</v>
      </c>
      <c r="C44" s="15"/>
      <c r="D44" s="15"/>
      <c r="E44" s="15"/>
      <c r="F44" s="16"/>
    </row>
    <row r="45" spans="1:6" ht="12" customHeight="1" thickBot="1">
      <c r="A45" s="231" t="s">
        <v>294</v>
      </c>
      <c r="B45" s="219" t="s">
        <v>286</v>
      </c>
      <c r="C45" s="252">
        <f>SUM(C46:C47)</f>
        <v>0</v>
      </c>
      <c r="D45" s="252">
        <f>SUM(D46:D47)</f>
        <v>0</v>
      </c>
      <c r="E45" s="252">
        <f>SUM(E46:E47)</f>
        <v>0</v>
      </c>
      <c r="F45" s="253">
        <f>SUM(F46:F47)</f>
        <v>0</v>
      </c>
    </row>
    <row r="46" spans="1:6" ht="12" customHeight="1">
      <c r="A46" s="229" t="s">
        <v>412</v>
      </c>
      <c r="B46" s="18" t="s">
        <v>359</v>
      </c>
      <c r="C46" s="19"/>
      <c r="D46" s="19"/>
      <c r="E46" s="19"/>
      <c r="F46" s="20"/>
    </row>
    <row r="47" spans="1:6" ht="12" customHeight="1" thickBot="1">
      <c r="A47" s="226" t="s">
        <v>413</v>
      </c>
      <c r="B47" s="13" t="s">
        <v>360</v>
      </c>
      <c r="C47" s="15"/>
      <c r="D47" s="15"/>
      <c r="E47" s="15"/>
      <c r="F47" s="16"/>
    </row>
    <row r="48" spans="1:6" ht="12" customHeight="1" thickBot="1">
      <c r="A48" s="231" t="s">
        <v>295</v>
      </c>
      <c r="B48" s="219" t="s">
        <v>287</v>
      </c>
      <c r="C48" s="220"/>
      <c r="D48" s="220"/>
      <c r="E48" s="220"/>
      <c r="F48" s="221"/>
    </row>
    <row r="49" spans="1:6" ht="12" customHeight="1" thickBot="1">
      <c r="A49" s="231" t="s">
        <v>296</v>
      </c>
      <c r="B49" s="714" t="s">
        <v>614</v>
      </c>
      <c r="C49" s="252">
        <f>C33+C40+C45+C48</f>
        <v>0</v>
      </c>
      <c r="D49" s="252">
        <f>D33+D40+D45+D48</f>
        <v>0</v>
      </c>
      <c r="E49" s="252">
        <f>E33+E40+E45+E48</f>
        <v>0</v>
      </c>
      <c r="F49" s="253">
        <f>F33+F40+F45+F48</f>
        <v>0</v>
      </c>
    </row>
    <row r="50" spans="1:7" ht="16.5" thickBot="1">
      <c r="A50" s="791" t="s">
        <v>297</v>
      </c>
      <c r="B50" s="792" t="s">
        <v>615</v>
      </c>
      <c r="C50" s="930"/>
      <c r="D50" s="930"/>
      <c r="E50" s="930"/>
      <c r="F50" s="931"/>
      <c r="G50" s="244"/>
    </row>
    <row r="51" spans="1:6" ht="14.25" customHeight="1" thickBot="1">
      <c r="A51" s="791" t="s">
        <v>298</v>
      </c>
      <c r="B51" s="792" t="s">
        <v>616</v>
      </c>
      <c r="C51" s="936">
        <f>+C49+C50</f>
        <v>0</v>
      </c>
      <c r="D51" s="936">
        <f>+D49+D50</f>
        <v>0</v>
      </c>
      <c r="E51" s="936">
        <f>+E49+E50</f>
        <v>0</v>
      </c>
      <c r="F51" s="937">
        <f>+F49+F50</f>
        <v>0</v>
      </c>
    </row>
    <row r="52" ht="15" customHeight="1"/>
    <row r="53" spans="1:6" s="2" customFormat="1" ht="12.75" customHeight="1">
      <c r="A53" s="235"/>
      <c r="B53" s="235"/>
      <c r="C53" s="235"/>
      <c r="D53" s="235"/>
      <c r="E53" s="235"/>
      <c r="F53" s="235"/>
    </row>
  </sheetData>
  <sheetProtection sheet="1" objects="1" scenarios="1"/>
  <mergeCells count="11">
    <mergeCell ref="E2:F2"/>
    <mergeCell ref="A3:A4"/>
    <mergeCell ref="B3:B4"/>
    <mergeCell ref="C3:C4"/>
    <mergeCell ref="D3:F3"/>
    <mergeCell ref="A30:A31"/>
    <mergeCell ref="B30:B31"/>
    <mergeCell ref="C30:C31"/>
    <mergeCell ref="D30:F30"/>
    <mergeCell ref="A28:F28"/>
    <mergeCell ref="E29:F29"/>
  </mergeCells>
  <printOptions horizontalCentered="1"/>
  <pageMargins left="0.8661417322834646" right="0.7086614173228347" top="1.4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2011. ÉVI ZÁRSZÁMADÁSÁNAK PÉNZÜGYI MÉRLEGE
&amp;R&amp;"Times New Roman CE,Félkövér dőlt"&amp;11 4. melléklet a ......../2012. (........)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view="pageLayout" workbookViewId="0" topLeftCell="A1">
      <selection activeCell="E19" sqref="E19"/>
    </sheetView>
  </sheetViews>
  <sheetFormatPr defaultColWidth="9.00390625" defaultRowHeight="12.75"/>
  <cols>
    <col min="1" max="1" width="47.125" style="258" customWidth="1"/>
    <col min="2" max="6" width="13.875" style="257" customWidth="1"/>
    <col min="7" max="7" width="13.875" style="294" customWidth="1"/>
    <col min="8" max="9" width="12.875" style="257" customWidth="1"/>
    <col min="10" max="10" width="13.875" style="257" customWidth="1"/>
    <col min="11" max="16384" width="9.375" style="257" customWidth="1"/>
  </cols>
  <sheetData>
    <row r="1" spans="6:7" ht="21.75" customHeight="1" thickBot="1">
      <c r="F1" s="1121" t="s">
        <v>365</v>
      </c>
      <c r="G1" s="1121"/>
    </row>
    <row r="2" spans="1:7" s="266" customFormat="1" ht="44.25" customHeight="1" thickBot="1">
      <c r="A2" s="263" t="s">
        <v>372</v>
      </c>
      <c r="B2" s="264" t="s">
        <v>373</v>
      </c>
      <c r="C2" s="264" t="s">
        <v>374</v>
      </c>
      <c r="D2" s="264" t="s">
        <v>653</v>
      </c>
      <c r="E2" s="264" t="s">
        <v>654</v>
      </c>
      <c r="F2" s="283" t="s">
        <v>655</v>
      </c>
      <c r="G2" s="283" t="s">
        <v>657</v>
      </c>
    </row>
    <row r="3" spans="1:7" s="288" customFormat="1" ht="13.5" customHeight="1" thickBot="1">
      <c r="A3" s="284">
        <v>1</v>
      </c>
      <c r="B3" s="285">
        <v>2</v>
      </c>
      <c r="C3" s="285">
        <v>3</v>
      </c>
      <c r="D3" s="285">
        <v>4</v>
      </c>
      <c r="E3" s="285">
        <v>5</v>
      </c>
      <c r="F3" s="286">
        <v>6</v>
      </c>
      <c r="G3" s="287" t="s">
        <v>620</v>
      </c>
    </row>
    <row r="4" spans="1:7" ht="15.75" customHeight="1">
      <c r="A4" s="270" t="s">
        <v>773</v>
      </c>
      <c r="B4" s="268"/>
      <c r="C4" s="637"/>
      <c r="D4" s="268"/>
      <c r="E4" s="268">
        <v>457</v>
      </c>
      <c r="F4" s="269">
        <v>456</v>
      </c>
      <c r="G4" s="639">
        <f aca="true" t="shared" si="0" ref="G4:G23">D4+F4</f>
        <v>456</v>
      </c>
    </row>
    <row r="5" spans="1:7" ht="15.75" customHeight="1">
      <c r="A5" s="270" t="s">
        <v>774</v>
      </c>
      <c r="B5" s="268"/>
      <c r="C5" s="637"/>
      <c r="D5" s="268"/>
      <c r="E5" s="268">
        <v>4089</v>
      </c>
      <c r="F5" s="269">
        <v>4089</v>
      </c>
      <c r="G5" s="639">
        <f t="shared" si="0"/>
        <v>4089</v>
      </c>
    </row>
    <row r="6" spans="1:7" ht="15.75" customHeight="1">
      <c r="A6" s="270"/>
      <c r="B6" s="268"/>
      <c r="C6" s="637"/>
      <c r="D6" s="268"/>
      <c r="E6" s="268"/>
      <c r="F6" s="269"/>
      <c r="G6" s="639">
        <f t="shared" si="0"/>
        <v>0</v>
      </c>
    </row>
    <row r="7" spans="1:7" ht="15.75" customHeight="1">
      <c r="A7" s="270"/>
      <c r="B7" s="268"/>
      <c r="C7" s="637"/>
      <c r="D7" s="268"/>
      <c r="E7" s="268"/>
      <c r="F7" s="269"/>
      <c r="G7" s="639">
        <f t="shared" si="0"/>
        <v>0</v>
      </c>
    </row>
    <row r="8" spans="1:7" ht="15.75" customHeight="1">
      <c r="A8" s="270"/>
      <c r="B8" s="268"/>
      <c r="C8" s="637"/>
      <c r="D8" s="268"/>
      <c r="E8" s="268"/>
      <c r="F8" s="269"/>
      <c r="G8" s="639">
        <f t="shared" si="0"/>
        <v>0</v>
      </c>
    </row>
    <row r="9" spans="1:7" ht="15.75" customHeight="1">
      <c r="A9" s="270"/>
      <c r="B9" s="268"/>
      <c r="C9" s="637"/>
      <c r="D9" s="268"/>
      <c r="E9" s="268"/>
      <c r="F9" s="269"/>
      <c r="G9" s="639">
        <f t="shared" si="0"/>
        <v>0</v>
      </c>
    </row>
    <row r="10" spans="1:7" ht="15.75" customHeight="1">
      <c r="A10" s="270"/>
      <c r="B10" s="268"/>
      <c r="C10" s="637"/>
      <c r="D10" s="268"/>
      <c r="E10" s="268"/>
      <c r="F10" s="269"/>
      <c r="G10" s="639">
        <f t="shared" si="0"/>
        <v>0</v>
      </c>
    </row>
    <row r="11" spans="1:7" ht="15.75" customHeight="1">
      <c r="A11" s="270"/>
      <c r="B11" s="268"/>
      <c r="C11" s="637"/>
      <c r="D11" s="268"/>
      <c r="E11" s="268"/>
      <c r="F11" s="269"/>
      <c r="G11" s="639">
        <f t="shared" si="0"/>
        <v>0</v>
      </c>
    </row>
    <row r="12" spans="1:7" ht="15.75" customHeight="1">
      <c r="A12" s="270"/>
      <c r="B12" s="268"/>
      <c r="C12" s="637"/>
      <c r="D12" s="268"/>
      <c r="E12" s="268"/>
      <c r="F12" s="269"/>
      <c r="G12" s="639">
        <f t="shared" si="0"/>
        <v>0</v>
      </c>
    </row>
    <row r="13" spans="1:7" ht="15.75" customHeight="1">
      <c r="A13" s="270"/>
      <c r="B13" s="268"/>
      <c r="C13" s="637"/>
      <c r="D13" s="268"/>
      <c r="E13" s="268"/>
      <c r="F13" s="269"/>
      <c r="G13" s="639">
        <f t="shared" si="0"/>
        <v>0</v>
      </c>
    </row>
    <row r="14" spans="1:7" ht="15.75" customHeight="1">
      <c r="A14" s="270"/>
      <c r="B14" s="268"/>
      <c r="C14" s="637"/>
      <c r="D14" s="268"/>
      <c r="E14" s="268"/>
      <c r="F14" s="269"/>
      <c r="G14" s="639">
        <f t="shared" si="0"/>
        <v>0</v>
      </c>
    </row>
    <row r="15" spans="1:7" ht="15.75" customHeight="1">
      <c r="A15" s="270"/>
      <c r="B15" s="268"/>
      <c r="C15" s="637"/>
      <c r="D15" s="268"/>
      <c r="E15" s="268"/>
      <c r="F15" s="269"/>
      <c r="G15" s="639">
        <f t="shared" si="0"/>
        <v>0</v>
      </c>
    </row>
    <row r="16" spans="1:7" ht="15.75" customHeight="1">
      <c r="A16" s="270"/>
      <c r="B16" s="268"/>
      <c r="C16" s="637"/>
      <c r="D16" s="268"/>
      <c r="E16" s="268"/>
      <c r="F16" s="269"/>
      <c r="G16" s="639">
        <f t="shared" si="0"/>
        <v>0</v>
      </c>
    </row>
    <row r="17" spans="1:7" ht="15.75" customHeight="1">
      <c r="A17" s="270"/>
      <c r="B17" s="268"/>
      <c r="C17" s="637"/>
      <c r="D17" s="268"/>
      <c r="E17" s="268"/>
      <c r="F17" s="269"/>
      <c r="G17" s="639">
        <f t="shared" si="0"/>
        <v>0</v>
      </c>
    </row>
    <row r="18" spans="1:7" ht="15.75" customHeight="1">
      <c r="A18" s="270"/>
      <c r="B18" s="268"/>
      <c r="C18" s="637"/>
      <c r="D18" s="268"/>
      <c r="E18" s="268"/>
      <c r="F18" s="269"/>
      <c r="G18" s="639">
        <f t="shared" si="0"/>
        <v>0</v>
      </c>
    </row>
    <row r="19" spans="1:7" ht="15.75" customHeight="1">
      <c r="A19" s="270"/>
      <c r="B19" s="268"/>
      <c r="C19" s="637"/>
      <c r="D19" s="268"/>
      <c r="E19" s="268"/>
      <c r="F19" s="269"/>
      <c r="G19" s="639">
        <f t="shared" si="0"/>
        <v>0</v>
      </c>
    </row>
    <row r="20" spans="1:7" ht="15.75" customHeight="1">
      <c r="A20" s="270"/>
      <c r="B20" s="268"/>
      <c r="C20" s="637"/>
      <c r="D20" s="268"/>
      <c r="E20" s="268"/>
      <c r="F20" s="269"/>
      <c r="G20" s="639">
        <f t="shared" si="0"/>
        <v>0</v>
      </c>
    </row>
    <row r="21" spans="1:7" ht="15.75" customHeight="1">
      <c r="A21" s="270"/>
      <c r="B21" s="268"/>
      <c r="C21" s="637"/>
      <c r="D21" s="268"/>
      <c r="E21" s="268"/>
      <c r="F21" s="269"/>
      <c r="G21" s="639">
        <f t="shared" si="0"/>
        <v>0</v>
      </c>
    </row>
    <row r="22" spans="1:7" ht="15.75" customHeight="1" thickBot="1">
      <c r="A22" s="289"/>
      <c r="B22" s="271"/>
      <c r="C22" s="638"/>
      <c r="D22" s="271"/>
      <c r="E22" s="271"/>
      <c r="F22" s="272"/>
      <c r="G22" s="640">
        <f t="shared" si="0"/>
        <v>0</v>
      </c>
    </row>
    <row r="23" spans="1:7" s="293" customFormat="1" ht="18" customHeight="1" thickBot="1">
      <c r="A23" s="110" t="s">
        <v>371</v>
      </c>
      <c r="B23" s="290">
        <f>SUM(B4:B22)</f>
        <v>0</v>
      </c>
      <c r="C23" s="636"/>
      <c r="D23" s="290">
        <f>SUM(D4:D22)</f>
        <v>0</v>
      </c>
      <c r="E23" s="290">
        <f>SUM(E4:E22)</f>
        <v>4546</v>
      </c>
      <c r="F23" s="291">
        <f>SUM(F4:F22)</f>
        <v>4545</v>
      </c>
      <c r="G23" s="292">
        <f t="shared" si="0"/>
        <v>4545</v>
      </c>
    </row>
  </sheetData>
  <sheetProtection sheet="1" objects="1" scenarios="1"/>
  <mergeCells count="1">
    <mergeCell ref="F1:G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CE,Félkövér"&amp;12
Beruházási kiadások
előirányzatainak és felhasználásának alakulása feladatonként &amp;R&amp;"Times New Roman CE,Félkövér dőlt"&amp;11 4. melléklet a 7/2012. (V.10.) önkormányzati rendelethez  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view="pageLayout" workbookViewId="0" topLeftCell="A1">
      <selection activeCell="E16" sqref="E16"/>
    </sheetView>
  </sheetViews>
  <sheetFormatPr defaultColWidth="9.00390625" defaultRowHeight="12.75"/>
  <cols>
    <col min="1" max="1" width="59.125" style="258" customWidth="1"/>
    <col min="2" max="6" width="13.875" style="257" customWidth="1"/>
    <col min="7" max="7" width="13.875" style="294" customWidth="1"/>
    <col min="8" max="9" width="12.875" style="257" customWidth="1"/>
    <col min="10" max="10" width="13.875" style="257" customWidth="1"/>
    <col min="11" max="16384" width="9.375" style="257" customWidth="1"/>
  </cols>
  <sheetData>
    <row r="1" spans="6:7" ht="21.75" customHeight="1" thickBot="1">
      <c r="F1" s="1121" t="s">
        <v>365</v>
      </c>
      <c r="G1" s="1121"/>
    </row>
    <row r="2" spans="1:7" s="266" customFormat="1" ht="44.25" customHeight="1" thickBot="1">
      <c r="A2" s="263" t="s">
        <v>375</v>
      </c>
      <c r="B2" s="264" t="s">
        <v>373</v>
      </c>
      <c r="C2" s="264" t="s">
        <v>374</v>
      </c>
      <c r="D2" s="264" t="s">
        <v>653</v>
      </c>
      <c r="E2" s="264" t="s">
        <v>654</v>
      </c>
      <c r="F2" s="283" t="s">
        <v>655</v>
      </c>
      <c r="G2" s="283" t="s">
        <v>656</v>
      </c>
    </row>
    <row r="3" spans="1:7" s="288" customFormat="1" ht="13.5" customHeight="1" thickBot="1">
      <c r="A3" s="284">
        <v>1</v>
      </c>
      <c r="B3" s="285">
        <v>2</v>
      </c>
      <c r="C3" s="285">
        <v>3</v>
      </c>
      <c r="D3" s="285">
        <v>4</v>
      </c>
      <c r="E3" s="285">
        <v>5</v>
      </c>
      <c r="F3" s="286">
        <v>6</v>
      </c>
      <c r="G3" s="287" t="s">
        <v>620</v>
      </c>
    </row>
    <row r="4" spans="1:7" ht="15.75" customHeight="1">
      <c r="A4" s="270" t="s">
        <v>772</v>
      </c>
      <c r="B4" s="268">
        <v>7133</v>
      </c>
      <c r="C4" s="637"/>
      <c r="D4" s="268"/>
      <c r="E4" s="268">
        <v>7133</v>
      </c>
      <c r="F4" s="269">
        <v>7133</v>
      </c>
      <c r="G4" s="639">
        <f>D4+F4</f>
        <v>7133</v>
      </c>
    </row>
    <row r="5" spans="1:7" ht="15.75" customHeight="1">
      <c r="A5" s="270"/>
      <c r="B5" s="268"/>
      <c r="C5" s="637"/>
      <c r="D5" s="268"/>
      <c r="E5" s="268"/>
      <c r="F5" s="269"/>
      <c r="G5" s="639">
        <f aca="true" t="shared" si="0" ref="G5:G23">D5+F5</f>
        <v>0</v>
      </c>
    </row>
    <row r="6" spans="1:7" ht="15.75" customHeight="1">
      <c r="A6" s="1018"/>
      <c r="B6" s="1019"/>
      <c r="C6" s="1019"/>
      <c r="D6" s="1019"/>
      <c r="E6" s="1019"/>
      <c r="F6" s="1019"/>
      <c r="G6" s="639"/>
    </row>
    <row r="7" spans="1:7" ht="15.75" customHeight="1">
      <c r="A7" s="270"/>
      <c r="B7" s="268"/>
      <c r="C7" s="637"/>
      <c r="D7" s="268"/>
      <c r="E7" s="268"/>
      <c r="F7" s="269"/>
      <c r="G7" s="639">
        <f t="shared" si="0"/>
        <v>0</v>
      </c>
    </row>
    <row r="8" spans="1:7" ht="15.75" customHeight="1">
      <c r="A8" s="270"/>
      <c r="B8" s="268"/>
      <c r="C8" s="637"/>
      <c r="D8" s="268"/>
      <c r="E8" s="268"/>
      <c r="F8" s="269"/>
      <c r="G8" s="639">
        <f t="shared" si="0"/>
        <v>0</v>
      </c>
    </row>
    <row r="9" spans="1:7" ht="15.75" customHeight="1">
      <c r="A9" s="270"/>
      <c r="B9" s="268"/>
      <c r="C9" s="637"/>
      <c r="D9" s="268"/>
      <c r="E9" s="268"/>
      <c r="F9" s="269"/>
      <c r="G9" s="639">
        <f t="shared" si="0"/>
        <v>0</v>
      </c>
    </row>
    <row r="10" spans="1:7" ht="15.75" customHeight="1">
      <c r="A10" s="270"/>
      <c r="B10" s="268"/>
      <c r="C10" s="637"/>
      <c r="D10" s="268"/>
      <c r="E10" s="268"/>
      <c r="F10" s="269"/>
      <c r="G10" s="639">
        <f t="shared" si="0"/>
        <v>0</v>
      </c>
    </row>
    <row r="11" spans="1:7" ht="15.75" customHeight="1">
      <c r="A11" s="270"/>
      <c r="B11" s="268"/>
      <c r="C11" s="637"/>
      <c r="D11" s="268"/>
      <c r="E11" s="268"/>
      <c r="F11" s="269"/>
      <c r="G11" s="639">
        <f t="shared" si="0"/>
        <v>0</v>
      </c>
    </row>
    <row r="12" spans="1:7" ht="15.75" customHeight="1">
      <c r="A12" s="270"/>
      <c r="B12" s="268"/>
      <c r="C12" s="637"/>
      <c r="D12" s="268"/>
      <c r="E12" s="268"/>
      <c r="F12" s="269"/>
      <c r="G12" s="639">
        <f t="shared" si="0"/>
        <v>0</v>
      </c>
    </row>
    <row r="13" spans="1:7" ht="15.75" customHeight="1">
      <c r="A13" s="270"/>
      <c r="B13" s="268"/>
      <c r="C13" s="637"/>
      <c r="D13" s="268"/>
      <c r="E13" s="268"/>
      <c r="F13" s="269"/>
      <c r="G13" s="639">
        <f t="shared" si="0"/>
        <v>0</v>
      </c>
    </row>
    <row r="14" spans="1:7" ht="15.75" customHeight="1">
      <c r="A14" s="270"/>
      <c r="B14" s="268"/>
      <c r="C14" s="637"/>
      <c r="D14" s="268"/>
      <c r="E14" s="268"/>
      <c r="F14" s="269"/>
      <c r="G14" s="639">
        <f t="shared" si="0"/>
        <v>0</v>
      </c>
    </row>
    <row r="15" spans="1:7" ht="15.75" customHeight="1">
      <c r="A15" s="270"/>
      <c r="B15" s="268"/>
      <c r="C15" s="637"/>
      <c r="D15" s="268"/>
      <c r="E15" s="268"/>
      <c r="F15" s="269"/>
      <c r="G15" s="639">
        <f t="shared" si="0"/>
        <v>0</v>
      </c>
    </row>
    <row r="16" spans="1:7" ht="15.75" customHeight="1">
      <c r="A16" s="270"/>
      <c r="B16" s="268"/>
      <c r="C16" s="637"/>
      <c r="D16" s="268"/>
      <c r="E16" s="268"/>
      <c r="F16" s="269"/>
      <c r="G16" s="639">
        <f t="shared" si="0"/>
        <v>0</v>
      </c>
    </row>
    <row r="17" spans="1:7" ht="15.75" customHeight="1">
      <c r="A17" s="270"/>
      <c r="B17" s="268"/>
      <c r="C17" s="637"/>
      <c r="D17" s="268"/>
      <c r="E17" s="268"/>
      <c r="F17" s="269"/>
      <c r="G17" s="639">
        <f t="shared" si="0"/>
        <v>0</v>
      </c>
    </row>
    <row r="18" spans="1:7" ht="15.75" customHeight="1">
      <c r="A18" s="270"/>
      <c r="B18" s="268"/>
      <c r="C18" s="637"/>
      <c r="D18" s="268"/>
      <c r="E18" s="268"/>
      <c r="F18" s="269"/>
      <c r="G18" s="639">
        <f t="shared" si="0"/>
        <v>0</v>
      </c>
    </row>
    <row r="19" spans="1:7" ht="15.75" customHeight="1">
      <c r="A19" s="270"/>
      <c r="B19" s="268"/>
      <c r="C19" s="637"/>
      <c r="D19" s="268"/>
      <c r="E19" s="268"/>
      <c r="F19" s="269"/>
      <c r="G19" s="639">
        <f t="shared" si="0"/>
        <v>0</v>
      </c>
    </row>
    <row r="20" spans="1:7" ht="15.75" customHeight="1">
      <c r="A20" s="270"/>
      <c r="B20" s="268"/>
      <c r="C20" s="637"/>
      <c r="D20" s="268"/>
      <c r="E20" s="268"/>
      <c r="F20" s="269"/>
      <c r="G20" s="639">
        <f t="shared" si="0"/>
        <v>0</v>
      </c>
    </row>
    <row r="21" spans="1:7" ht="15.75" customHeight="1">
      <c r="A21" s="270"/>
      <c r="B21" s="268"/>
      <c r="C21" s="637"/>
      <c r="D21" s="268"/>
      <c r="E21" s="268"/>
      <c r="F21" s="269"/>
      <c r="G21" s="639">
        <f t="shared" si="0"/>
        <v>0</v>
      </c>
    </row>
    <row r="22" spans="1:7" ht="15.75" customHeight="1" thickBot="1">
      <c r="A22" s="289"/>
      <c r="B22" s="271"/>
      <c r="C22" s="638"/>
      <c r="D22" s="271"/>
      <c r="E22" s="271"/>
      <c r="F22" s="272"/>
      <c r="G22" s="640">
        <f t="shared" si="0"/>
        <v>0</v>
      </c>
    </row>
    <row r="23" spans="1:7" s="293" customFormat="1" ht="18" customHeight="1" thickBot="1">
      <c r="A23" s="110" t="s">
        <v>371</v>
      </c>
      <c r="B23" s="290">
        <f>SUM(B4:B22)</f>
        <v>7133</v>
      </c>
      <c r="C23" s="636"/>
      <c r="D23" s="290">
        <f>SUM(D4:D22)</f>
        <v>0</v>
      </c>
      <c r="E23" s="290">
        <f>SUM(E4:E22)</f>
        <v>7133</v>
      </c>
      <c r="F23" s="291">
        <f>SUM(F4:F22)</f>
        <v>7133</v>
      </c>
      <c r="G23" s="292">
        <f t="shared" si="0"/>
        <v>7133</v>
      </c>
    </row>
  </sheetData>
  <sheetProtection/>
  <mergeCells count="1">
    <mergeCell ref="F1:G1"/>
  </mergeCells>
  <printOptions horizontalCentered="1"/>
  <pageMargins left="0.98425196850393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Felújítási kiadások
előirányzatainak és felhasználásának alakulása célonként &amp;R&amp;"Times New Roman CE,Félkövér dőlt"&amp;11 5. melléklet a 7./2012. (V.10.)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2012-05-15T16:00:39Z</cp:lastPrinted>
  <dcterms:created xsi:type="dcterms:W3CDTF">1999-10-30T10:30:45Z</dcterms:created>
  <dcterms:modified xsi:type="dcterms:W3CDTF">2012-05-15T16:17:03Z</dcterms:modified>
  <cp:category/>
  <cp:version/>
  <cp:contentType/>
  <cp:contentStatus/>
</cp:coreProperties>
</file>