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" activeTab="9"/>
  </bookViews>
  <sheets>
    <sheet name="1.1.sz.mell." sheetId="1" r:id="rId1"/>
    <sheet name="1.2.sz.mell." sheetId="2" r:id="rId2"/>
    <sheet name="2.1.sz.mell " sheetId="3" r:id="rId3"/>
    <sheet name="2.2.sz.mell " sheetId="4" r:id="rId4"/>
    <sheet name="ELLENŐRZÉS-1.sz.2.a.sz.2.b.sz." sheetId="5" r:id="rId5"/>
    <sheet name="4.sz.mell." sheetId="6" r:id="rId6"/>
    <sheet name="6.sz.mell." sheetId="7" r:id="rId7"/>
    <sheet name="9.1. sz. mell" sheetId="8" r:id="rId8"/>
    <sheet name="9.1.1. sz. mell " sheetId="9" r:id="rId9"/>
    <sheet name="9.2. sz. mell" sheetId="10" r:id="rId10"/>
    <sheet name="9.2.1. sz. mell" sheetId="11" r:id="rId11"/>
    <sheet name="9.2.3. sz. mell" sheetId="12" r:id="rId12"/>
    <sheet name="9.3. sz. mell" sheetId="13" r:id="rId13"/>
    <sheet name="9.3.1. sz. mell" sheetId="14" r:id="rId14"/>
    <sheet name="9.3.3. sz. mell" sheetId="15" r:id="rId15"/>
    <sheet name="10.sz.mell" sheetId="16" r:id="rId16"/>
    <sheet name="1. sz tájékoztató t." sheetId="17" r:id="rId17"/>
    <sheet name="2. sz tájékoztató t" sheetId="18" r:id="rId18"/>
    <sheet name="3. sz tájékoztató t." sheetId="19" r:id="rId19"/>
    <sheet name="4.sz tájékoztató t." sheetId="20" r:id="rId20"/>
    <sheet name="5.sz tájékoztató t." sheetId="21" r:id="rId21"/>
    <sheet name="6.sz tájékoztató t." sheetId="22" r:id="rId22"/>
    <sheet name="7. sz tájékoztató t." sheetId="23" r:id="rId23"/>
    <sheet name="Munka1" sheetId="24" r:id="rId24"/>
  </sheets>
  <externalReferences>
    <externalReference r:id="rId27"/>
  </externalReferences>
  <definedNames>
    <definedName name="_xlfn.IFERROR" hidden="1">#NAME?</definedName>
    <definedName name="_xlnm.Print_Titles" localSheetId="7">'9.1. sz. mell'!$1:$6</definedName>
    <definedName name="_xlnm.Print_Titles" localSheetId="8">'9.1.1. sz. mell '!$1:$6</definedName>
    <definedName name="_xlnm.Print_Titles" localSheetId="9">'9.2. sz. mell'!$1:$6</definedName>
    <definedName name="_xlnm.Print_Titles" localSheetId="10">'9.2.1. sz. mell'!$1:$6</definedName>
    <definedName name="_xlnm.Print_Titles" localSheetId="11">'9.2.3. sz. mell'!$1:$6</definedName>
    <definedName name="_xlnm.Print_Titles" localSheetId="12">'9.3. sz. mell'!$1:$6</definedName>
    <definedName name="_xlnm.Print_Titles" localSheetId="13">'9.3.1. sz. mell'!$1:$6</definedName>
    <definedName name="_xlnm.Print_Titles" localSheetId="14">'9.3.3. sz. mell'!$1:$6</definedName>
    <definedName name="_xlnm.Print_Area" localSheetId="16">'1. sz tájékoztató t.'!$A$1:$E$147</definedName>
    <definedName name="_xlnm.Print_Area" localSheetId="0">'1.1.sz.mell.'!$A$1:$E$161</definedName>
    <definedName name="_xlnm.Print_Area" localSheetId="1">'1.2.sz.mell.'!$A$1:$E$161</definedName>
    <definedName name="_xlnm.Print_Area" localSheetId="22">'7. sz tájékoztató t.'!$A$1:$E$37</definedName>
  </definedNames>
  <calcPr fullCalcOnLoad="1"/>
</workbook>
</file>

<file path=xl/sharedStrings.xml><?xml version="1.0" encoding="utf-8"?>
<sst xmlns="http://schemas.openxmlformats.org/spreadsheetml/2006/main" count="2773" uniqueCount="566">
  <si>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</si>
  <si>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</si>
  <si>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</si>
  <si>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</si>
  <si>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</si>
  <si>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</si>
  <si>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</si>
  <si>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</si>
  <si>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</si>
  <si>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</si>
  <si>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</si>
  <si>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</si>
  <si>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</si>
  <si>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</si>
  <si>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</si>
  <si>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</si>
  <si>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</si>
  <si>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</si>
  <si>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</si>
  <si>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</si>
  <si>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</si>
  <si>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</si>
  <si>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</si>
  <si>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</si>
  <si>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</si>
  <si>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</si>
  <si>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</si>
  <si>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</si>
  <si>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</si>
  <si>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</si>
  <si>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</si>
  <si>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</si>
  <si>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</si>
  <si>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</si>
  <si>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</si>
  <si>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</si>
  <si>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</si>
  <si>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</si>
  <si>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</si>
  <si>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</si>
  <si>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</si>
  <si>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</si>
  <si>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</si>
  <si>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</si>
  <si>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</si>
  <si>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</si>
  <si>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</si>
  <si>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</si>
  <si>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</si>
  <si>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</si>
  <si>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</si>
  <si>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</si>
  <si>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</si>
  <si>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</si>
  <si>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</si>
  <si>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</si>
  <si>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</si>
  <si>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</si>
  <si>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</si>
  <si>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</si>
  <si>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</si>
  <si>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</si>
  <si>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</si>
  <si>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</si>
  <si>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</si>
  <si>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</si>
  <si>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</si>
  <si>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</si>
  <si>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</si>
  <si>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</si>
  <si>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</si>
  <si>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</si>
  <si>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</si>
  <si>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</si>
  <si>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</si>
  <si>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</si>
  <si>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</si>
  <si>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</si>
  <si>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</si>
  <si>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</si>
  <si>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</si>
  <si>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</si>
  <si>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</si>
  <si>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</si>
  <si>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</si>
  <si>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</si>
  <si>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</si>
  <si>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</si>
  <si>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</si>
  <si>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</si>
  <si>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</si>
  <si>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</si>
  <si>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</si>
  <si>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</si>
  <si>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</si>
  <si>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</si>
  <si>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</si>
  <si>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</si>
  <si>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</si>
  <si>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</si>
  <si>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</si>
  <si>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</si>
  <si>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</si>
  <si>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</si>
  <si>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</si>
  <si>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</si>
  <si>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</si>
  <si>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</si>
  <si>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</si>
  <si>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</si>
  <si>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</si>
  <si>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</si>
  <si>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</si>
  <si>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</si>
  <si>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</si>
  <si>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</si>
  <si>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</si>
  <si>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</si>
  <si>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</si>
  <si>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</si>
  <si>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</si>
  <si>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</si>
  <si>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</si>
  <si>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</si>
  <si>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</si>
  <si>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</si>
  <si>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</si>
  <si>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</si>
  <si>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</si>
  <si>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</si>
  <si>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</si>
  <si>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</si>
  <si>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</si>
  <si>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</si>
  <si>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Összesen (1+4+7+9+11)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</si>
  <si>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</si>
  <si>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</si>
  <si>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</si>
  <si>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</si>
  <si>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</si>
  <si>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</si>
  <si>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</si>
  <si>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</si>
  <si>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</si>
  <si>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</si>
  <si>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</si>
  <si>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</si>
  <si>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</si>
  <si>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</si>
  <si>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</si>
  <si>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</si>
  <si>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</si>
  <si>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</si>
  <si>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</si>
  <si>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</si>
  <si>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</si>
  <si>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</si>
  <si>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</si>
  <si>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</si>
  <si>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</si>
  <si>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</si>
  <si>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</si>
  <si>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</si>
  <si>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</si>
  <si>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</si>
  <si>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</si>
  <si>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</si>
  <si>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</si>
  <si>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</si>
  <si>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</si>
  <si>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</si>
  <si>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</si>
  <si>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</si>
  <si>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</si>
  <si>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</si>
  <si>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</si>
  <si>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</si>
  <si>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</si>
  <si>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</si>
  <si>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</si>
  <si>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</si>
  <si>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</si>
  <si>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</si>
  <si>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</si>
  <si>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</si>
  <si>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</si>
  <si>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</si>
  <si>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</si>
  <si>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</si>
  <si>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</si>
  <si>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</si>
  <si>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</si>
  <si>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</si>
  <si>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</si>
  <si>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</si>
  <si>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</si>
  <si>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</si>
  <si>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</si>
  <si>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</si>
  <si>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</si>
  <si>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</si>
  <si>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</si>
  <si>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</si>
  <si>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</si>
  <si>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</si>
  <si>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</si>
  <si>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</si>
  <si>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</si>
  <si>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</si>
  <si>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</si>
  <si>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</si>
  <si>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</si>
  <si>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</si>
  <si>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</si>
  <si>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</si>
  <si>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</si>
  <si>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</si>
  <si>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</si>
  <si>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</si>
  <si>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</si>
  <si>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</si>
  <si>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</si>
  <si>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</si>
  <si>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</si>
  <si>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</si>
  <si>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</si>
  <si>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</si>
  <si>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</si>
  <si>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</si>
  <si>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</si>
  <si>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</si>
  <si>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</si>
  <si>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</si>
  <si>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</si>
  <si>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</si>
  <si>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</si>
  <si>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</si>
  <si>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</si>
  <si>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</si>
  <si>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</si>
  <si>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</si>
  <si>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</si>
  <si>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</si>
  <si>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</si>
  <si>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</si>
  <si>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</si>
  <si>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</si>
  <si>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</si>
  <si>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</si>
  <si>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</si>
  <si>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</si>
  <si>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</si>
  <si>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</si>
  <si>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</si>
  <si>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</si>
  <si>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</si>
  <si>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</si>
  <si>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</si>
  <si>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</si>
  <si>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</si>
  <si>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</si>
  <si>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</si>
  <si>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</si>
  <si>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</si>
  <si>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</si>
  <si>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</si>
  <si>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</si>
  <si>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</si>
  <si>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</si>
  <si>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</si>
  <si>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</si>
  <si>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</si>
  <si>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</si>
  <si>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</si>
  <si>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</si>
  <si>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</si>
  <si>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</si>
  <si>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</si>
  <si>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</si>
  <si>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</si>
  <si>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</si>
  <si>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</si>
  <si>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</si>
  <si>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</si>
  <si>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</si>
  <si>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</si>
  <si>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</si>
  <si>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</si>
  <si>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</si>
  <si>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</si>
  <si>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</si>
  <si>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</si>
  <si>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</si>
  <si>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</si>
  <si>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</si>
  <si>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</si>
  <si>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</si>
  <si>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</si>
  <si>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</si>
  <si>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</si>
  <si>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</si>
  <si>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</si>
  <si>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</si>
  <si>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</si>
  <si>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</si>
  <si>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</si>
  <si>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</si>
  <si>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</si>
  <si>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</si>
  <si>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</si>
  <si>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</si>
  <si>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</si>
  <si>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</si>
  <si>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</si>
  <si>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</si>
  <si>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</si>
  <si>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</si>
  <si>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</si>
  <si>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</si>
  <si>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</si>
  <si>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</si>
  <si>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</si>
  <si>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</si>
  <si>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</si>
  <si>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</si>
  <si>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</si>
  <si>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</si>
  <si>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</si>
  <si>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</si>
  <si>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</si>
  <si>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</si>
  <si>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</si>
  <si>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</si>
  <si>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</si>
  <si>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</si>
  <si>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</si>
  <si>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</si>
  <si>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</si>
  <si>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</si>
  <si>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</si>
  <si>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</si>
  <si>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</si>
  <si>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</si>
  <si>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</si>
  <si>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</si>
  <si>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</si>
  <si>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</si>
  <si>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</si>
  <si>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</si>
  <si>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</si>
  <si>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</si>
  <si>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</si>
  <si>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</si>
  <si>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</si>
  <si>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</si>
  <si>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</si>
  <si>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</si>
  <si>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</si>
  <si>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</si>
  <si>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</si>
  <si>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</si>
  <si>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</si>
  <si>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</si>
  <si>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</si>
  <si>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</si>
  <si>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</si>
  <si>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</si>
  <si>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</si>
  <si>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</si>
  <si>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</si>
  <si>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</si>
  <si>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</si>
  <si>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</si>
  <si>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</si>
  <si>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</si>
  <si>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</si>
  <si>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</si>
  <si>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</si>
  <si>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</si>
  <si>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</si>
  <si>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</si>
  <si>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</si>
  <si>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</si>
  <si>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</si>
  <si>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</si>
  <si>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</si>
  <si>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</si>
  <si>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</si>
  <si>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</si>
  <si>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</si>
  <si>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</si>
  <si>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</si>
  <si>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</si>
  <si>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</si>
  <si>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</si>
  <si>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</si>
  <si>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</si>
  <si>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</si>
  <si>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</si>
  <si>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</si>
  <si>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</si>
  <si>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</si>
  <si>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</si>
  <si>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</si>
  <si>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</si>
  <si>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</si>
  <si>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</si>
  <si>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</si>
  <si>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</si>
  <si>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</si>
  <si>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</si>
  <si>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</si>
  <si>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</si>
  <si>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</si>
  <si>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</si>
  <si>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</si>
  <si>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</si>
  <si>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</si>
  <si>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</si>
  <si>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</si>
  <si>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</si>
  <si>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</si>
  <si>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</si>
  <si>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</si>
  <si>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</si>
  <si>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</si>
  <si>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</si>
  <si>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</si>
  <si>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</si>
  <si>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</si>
  <si>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</si>
  <si>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</si>
  <si>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</si>
  <si>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</si>
  <si>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</si>
  <si>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</si>
  <si>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</si>
  <si>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</si>
  <si>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</si>
  <si>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</si>
  <si>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</si>
  <si>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</si>
  <si>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</si>
  <si>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</si>
  <si>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</si>
  <si>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</si>
  <si>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</si>
  <si>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</si>
  <si>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</si>
  <si>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</si>
  <si>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</si>
  <si>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</si>
  <si>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</si>
  <si>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</si>
  <si>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</si>
  <si>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</si>
  <si>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</si>
  <si>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</si>
  <si>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</si>
  <si>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</si>
  <si>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</si>
  <si>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</si>
  <si>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</si>
  <si>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</si>
  <si>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</si>
  <si>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</si>
  <si>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</si>
  <si>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</si>
  <si>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</si>
  <si>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</si>
  <si>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</si>
  <si>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</si>
  <si>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</si>
  <si>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</si>
  <si>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</si>
  <si>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</si>
  <si>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</si>
  <si>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</si>
  <si>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</si>
  <si>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</si>
  <si>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</si>
  <si>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</si>
  <si>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</si>
  <si>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</si>
  <si>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</si>
  <si>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</si>
  <si>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</si>
  <si>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</si>
  <si>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</si>
  <si>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</si>
  <si>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</si>
  <si>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</si>
  <si>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</si>
  <si>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</si>
  <si>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</si>
  <si>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</si>
  <si>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</si>
  <si>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</si>
  <si>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</si>
  <si>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</si>
  <si>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</si>
  <si>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</si>
  <si>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</si>
  <si>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</si>
  <si>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</si>
  <si>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</si>
  <si>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</si>
  <si>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</si>
  <si>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</si>
  <si>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</si>
  <si>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</si>
  <si>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</si>
  <si>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</si>
  <si>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</si>
  <si>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</si>
  <si>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</si>
  <si>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</si>
  <si>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</si>
  <si>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</si>
  <si>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</si>
  <si>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</si>
  <si>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</si>
  <si>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</si>
  <si>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</si>
  <si>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</si>
  <si>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</si>
  <si>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</si>
  <si>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</si>
  <si>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</si>
  <si>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</si>
  <si>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</si>
  <si>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</si>
  <si>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</si>
  <si>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</si>
  <si>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</si>
  <si>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</si>
  <si>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</si>
  <si>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</si>
  <si>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</si>
  <si>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</si>
  <si>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</si>
  <si>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</si>
  <si>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</si>
  <si>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</si>
  <si>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</si>
  <si>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</si>
  <si>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</si>
  <si>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</si>
  <si>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</si>
  <si>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</si>
  <si>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Kistraktor</t>
  </si>
  <si>
    <t>2015</t>
  </si>
  <si>
    <t>Pula Község Önkormányzata saját bevételeinek részletezése az adósságot keletkeztető ügyletből származó tárgyévi fizetési kötelezettség megállapításához</t>
  </si>
  <si>
    <t>Hitel-, kölcsöntörlesztés államházt-on kívülre (4.1. + … + 4.3.)</t>
  </si>
  <si>
    <t>Módosított
előirányzat</t>
  </si>
  <si>
    <t>Eredeti
előirányzat</t>
  </si>
  <si>
    <t>Kiadási jogcím</t>
  </si>
  <si>
    <t>ÁHT-n belüli meglőleg. Visszafiz</t>
  </si>
  <si>
    <t>Áht-n belüli megelőlegezések</t>
  </si>
  <si>
    <t>I</t>
  </si>
  <si>
    <t xml:space="preserve">F </t>
  </si>
  <si>
    <t>Teljesítés</t>
  </si>
  <si>
    <t>Módosított előirányzat</t>
  </si>
  <si>
    <t>Eredeti előirányzat</t>
  </si>
  <si>
    <t>2.1. melléklet a 1/2015.(II.12.) önkormányzati rendelethez</t>
  </si>
  <si>
    <t>2.2. melléklet a 1/2015.(II.12.)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</si>
</sst>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9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10" xfId="61" applyNumberFormat="1" applyFont="1" applyFill="1" applyBorder="1" applyAlignment="1" applyProtection="1">
      <alignment vertical="center"/>
      <protection locked="0"/>
    </xf>
    <xf numFmtId="164" fontId="17" fillId="0" borderId="26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11" xfId="61" applyNumberFormat="1" applyFont="1" applyFill="1" applyBorder="1" applyAlignment="1" applyProtection="1">
      <alignment vertical="center"/>
      <protection locked="0"/>
    </xf>
    <xf numFmtId="164" fontId="17" fillId="0" borderId="25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12" xfId="61" applyNumberFormat="1" applyFont="1" applyFill="1" applyBorder="1" applyAlignment="1" applyProtection="1">
      <alignment vertical="center"/>
      <protection locked="0"/>
    </xf>
    <xf numFmtId="164" fontId="17" fillId="0" borderId="39" xfId="61" applyNumberFormat="1" applyFont="1" applyFill="1" applyBorder="1" applyAlignment="1" applyProtection="1">
      <alignment vertical="center"/>
      <protection/>
    </xf>
    <xf numFmtId="164" fontId="15" fillId="0" borderId="23" xfId="61" applyNumberFormat="1" applyFont="1" applyFill="1" applyBorder="1" applyAlignment="1" applyProtection="1">
      <alignment vertical="center"/>
      <protection/>
    </xf>
    <xf numFmtId="164" fontId="15" fillId="0" borderId="30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4" fontId="15" fillId="0" borderId="23" xfId="61" applyNumberFormat="1" applyFont="1" applyFill="1" applyBorder="1" applyProtection="1">
      <alignment/>
      <protection/>
    </xf>
    <xf numFmtId="164" fontId="15" fillId="0" borderId="30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60" applyNumberFormat="1" applyFont="1" applyFill="1" applyBorder="1" applyAlignment="1" applyProtection="1">
      <alignment horizontal="left" vertical="center"/>
      <protection/>
    </xf>
    <xf numFmtId="0" fontId="17" fillId="0" borderId="3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40" xfId="60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6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20" xfId="60" applyFont="1" applyFill="1" applyBorder="1" applyAlignment="1" applyProtection="1">
      <alignment horizontal="center" vertical="center" wrapText="1"/>
      <protection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0" fontId="15" fillId="0" borderId="29" xfId="60" applyFont="1" applyFill="1" applyBorder="1" applyAlignment="1" applyProtection="1">
      <alignment horizontal="center" vertical="center" wrapText="1"/>
      <protection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3" xfId="60" applyFont="1" applyFill="1" applyBorder="1" applyAlignment="1" applyProtection="1">
      <alignment horizontal="center" vertical="center"/>
      <protection/>
    </xf>
    <xf numFmtId="0" fontId="17" fillId="0" borderId="30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4" fontId="17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vertical="center" wrapText="1"/>
      <protection/>
    </xf>
    <xf numFmtId="164" fontId="6" fillId="0" borderId="6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60" applyFont="1" applyFill="1" applyBorder="1" applyAlignment="1" applyProtection="1">
      <alignment horizontal="right" vertical="center" wrapText="1" indent="1"/>
      <protection locked="0"/>
    </xf>
    <xf numFmtId="164" fontId="17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60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horizontal="center" vertical="center" wrapText="1"/>
      <protection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6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60" applyFont="1" applyFill="1" applyBorder="1" applyAlignment="1" applyProtection="1">
      <alignment horizontal="left" vertical="center" wrapText="1" indent="1"/>
      <protection/>
    </xf>
    <xf numFmtId="0" fontId="15" fillId="0" borderId="32" xfId="60" applyFont="1" applyFill="1" applyBorder="1" applyAlignment="1" applyProtection="1">
      <alignment vertical="center" wrapText="1"/>
      <protection/>
    </xf>
    <xf numFmtId="0" fontId="17" fillId="0" borderId="40" xfId="60" applyFont="1" applyFill="1" applyBorder="1" applyAlignment="1" applyProtection="1">
      <alignment horizontal="left" vertical="center" wrapText="1" indent="7"/>
      <protection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4" fontId="15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60" applyNumberFormat="1" applyFont="1" applyFill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60" applyFont="1" applyFill="1" applyBorder="1" applyAlignment="1" applyProtection="1">
      <alignment horizontal="center" vertical="center" wrapText="1"/>
      <protection/>
    </xf>
    <xf numFmtId="0" fontId="15" fillId="0" borderId="32" xfId="60" applyFont="1" applyFill="1" applyBorder="1" applyAlignment="1" applyProtection="1">
      <alignment vertical="center" wrapText="1"/>
      <protection/>
    </xf>
    <xf numFmtId="164" fontId="15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60" applyFont="1" applyFill="1" applyBorder="1" applyAlignment="1" applyProtection="1">
      <alignment horizontal="right" vertical="center" wrapText="1" indent="1"/>
      <protection/>
    </xf>
    <xf numFmtId="164" fontId="17" fillId="0" borderId="6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6" fillId="0" borderId="48" xfId="60" applyNumberFormat="1" applyFont="1" applyFill="1" applyBorder="1" applyAlignment="1" applyProtection="1">
      <alignment horizontal="left" vertical="center"/>
      <protection/>
    </xf>
    <xf numFmtId="164" fontId="16" fillId="0" borderId="48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5" xfId="60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61" applyFont="1" applyFill="1" applyBorder="1" applyAlignment="1" applyProtection="1">
      <alignment horizontal="left" vertical="center" indent="1"/>
      <protection/>
    </xf>
    <xf numFmtId="0" fontId="16" fillId="0" borderId="56" xfId="61" applyFont="1" applyFill="1" applyBorder="1" applyAlignment="1" applyProtection="1">
      <alignment horizontal="left" vertical="center" indent="1"/>
      <protection/>
    </xf>
    <xf numFmtId="0" fontId="16" fillId="0" borderId="49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64" fontId="15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20" fillId="0" borderId="54" xfId="0" applyNumberFormat="1" applyFont="1" applyBorder="1" applyAlignment="1" applyProtection="1" quotePrefix="1">
      <alignment horizontal="right" vertical="center" wrapText="1" indent="1"/>
      <protection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4" xfId="0" applyNumberFormat="1" applyFont="1" applyBorder="1" applyAlignment="1" applyProtection="1">
      <alignment horizontal="right" vertical="center" wrapText="1" indent="1"/>
      <protection/>
    </xf>
    <xf numFmtId="164" fontId="15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4" xfId="60" applyFont="1" applyFill="1" applyBorder="1" applyAlignment="1" applyProtection="1">
      <alignment horizontal="center" vertical="center" wrapText="1"/>
      <protection/>
    </xf>
    <xf numFmtId="0" fontId="7" fillId="0" borderId="41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center" vertical="center" wrapText="1"/>
      <protection/>
    </xf>
    <xf numFmtId="0" fontId="7" fillId="0" borderId="75" xfId="60" applyFont="1" applyFill="1" applyBorder="1" applyAlignment="1" applyProtection="1">
      <alignment horizontal="center" vertical="center" wrapText="1"/>
      <protection/>
    </xf>
    <xf numFmtId="0" fontId="7" fillId="0" borderId="32" xfId="60" applyFont="1" applyFill="1" applyBorder="1" applyAlignment="1" applyProtection="1">
      <alignment horizontal="center" vertical="center" wrapText="1"/>
      <protection/>
    </xf>
    <xf numFmtId="0" fontId="7" fillId="0" borderId="31" xfId="60" applyFont="1" applyFill="1" applyBorder="1" applyAlignment="1" applyProtection="1">
      <alignment horizontal="center" vertical="center" wrapText="1"/>
      <protection/>
    </xf>
    <xf numFmtId="0" fontId="7" fillId="0" borderId="29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76" xfId="60" applyFont="1" applyFill="1" applyBorder="1" applyAlignment="1" applyProtection="1">
      <alignment horizontal="center" vertical="center" wrapText="1"/>
      <protection/>
    </xf>
    <xf numFmtId="0" fontId="7" fillId="0" borderId="28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15" fillId="0" borderId="77" xfId="6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6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4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2015%20(IX%2016)%20%202015%20&#233;vi%20k&#246;lts&#233;gvet&#233;si%20rendelet%20m&#243;dos&#237;t&#225;s%20mell&#233;kletei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sz.mell."/>
      <sheetName val="1.4.sz.mell."/>
      <sheetName val="ELLENŐRZÉS-1.sz.2.a.sz.2.b.sz."/>
      <sheetName val="3.sz.mell."/>
      <sheetName val="4.sz.mell."/>
      <sheetName val="5. sz. mell. "/>
      <sheetName val="6.1. sz. mell"/>
      <sheetName val="6.1.1. sz. mell"/>
      <sheetName val="6.1.2. sz. mell"/>
      <sheetName val="6.1.3. sz. mell"/>
      <sheetName val="6.2. sz. mell"/>
      <sheetName val="6.2.1. sz. mell"/>
      <sheetName val="6.2.2. sz. mell"/>
      <sheetName val="6.2.3. sz. mell"/>
      <sheetName val="6.3. sz. mell"/>
      <sheetName val="6.3.1. sz. mell"/>
      <sheetName val="6.3.2. sz. mell"/>
      <sheetName val="6.3.3. sz. mell"/>
      <sheetName val="7. sz. mell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D101" sqref="D101"/>
    </sheetView>
  </sheetViews>
  <sheetFormatPr defaultColWidth="9.00390625" defaultRowHeight="12.75"/>
  <cols>
    <col min="1" max="1" width="9.50390625" style="381" customWidth="1"/>
    <col min="2" max="2" width="59.625" style="381" customWidth="1"/>
    <col min="3" max="3" width="17.375" style="382" customWidth="1"/>
    <col min="4" max="5" width="17.375" style="414" customWidth="1"/>
    <col min="6" max="16384" width="9.375" style="414" customWidth="1"/>
  </cols>
  <sheetData>
    <row r="1" spans="1:5" ht="15.75" customHeight="1">
      <c r="A1" s="517" t="s">
        <v>15</v>
      </c>
      <c r="B1" s="517"/>
      <c r="C1" s="517"/>
      <c r="D1" s="517"/>
      <c r="E1" s="517"/>
    </row>
    <row r="2" spans="1:5" ht="15.75" customHeight="1" thickBot="1">
      <c r="A2" s="518" t="s">
        <v>139</v>
      </c>
      <c r="B2" s="518"/>
      <c r="C2" s="577"/>
      <c r="E2" s="577" t="s">
        <v>216</v>
      </c>
    </row>
    <row r="3" spans="1:5" ht="15.75">
      <c r="A3" s="575" t="s">
        <v>71</v>
      </c>
      <c r="B3" s="574" t="s">
        <v>17</v>
      </c>
      <c r="C3" s="573" t="e">
        <f>+CONCATENATE(LEFT(#REF!,4),". évi")</f>
        <v>#REF!</v>
      </c>
      <c r="D3" s="572"/>
      <c r="E3" s="571"/>
    </row>
    <row r="4" spans="1:5" ht="24.75" thickBot="1">
      <c r="A4" s="570"/>
      <c r="B4" s="569"/>
      <c r="C4" s="568" t="s">
        <v>555</v>
      </c>
      <c r="D4" s="567" t="s">
        <v>554</v>
      </c>
      <c r="E4" s="566" t="e">
        <f>+CONCATENATE(LEFT(#REF!,4),". VI. 30.",CHAR(10),"teljesítés")</f>
        <v>#REF!</v>
      </c>
    </row>
    <row r="5" spans="1:5" s="415" customFormat="1" ht="12" customHeight="1" thickBot="1">
      <c r="A5" s="410" t="s">
        <v>491</v>
      </c>
      <c r="B5" s="411" t="s">
        <v>492</v>
      </c>
      <c r="C5" s="411" t="s">
        <v>493</v>
      </c>
      <c r="D5" s="411" t="s">
        <v>495</v>
      </c>
      <c r="E5" s="576" t="s">
        <v>494</v>
      </c>
    </row>
    <row r="6" spans="1:5" s="416" customFormat="1" ht="12" customHeight="1" thickBot="1">
      <c r="A6" s="20" t="s">
        <v>18</v>
      </c>
      <c r="B6" s="21" t="s">
        <v>240</v>
      </c>
      <c r="C6" s="398">
        <f>+C7+C8+C9+C10+C11+C12</f>
        <v>12737</v>
      </c>
      <c r="D6" s="398">
        <f>+D7+D8+D9+D10+D11+D12</f>
        <v>13937</v>
      </c>
      <c r="E6" s="259">
        <f>+E7+E8+E9+E10+E11+E12</f>
        <v>7240</v>
      </c>
    </row>
    <row r="7" spans="1:5" s="416" customFormat="1" ht="12" customHeight="1">
      <c r="A7" s="15" t="s">
        <v>100</v>
      </c>
      <c r="B7" s="417" t="s">
        <v>241</v>
      </c>
      <c r="C7" s="400">
        <v>12242</v>
      </c>
      <c r="D7" s="400">
        <v>12242</v>
      </c>
      <c r="E7" s="261">
        <v>6547</v>
      </c>
    </row>
    <row r="8" spans="1:5" s="416" customFormat="1" ht="12" customHeight="1">
      <c r="A8" s="14" t="s">
        <v>101</v>
      </c>
      <c r="B8" s="418" t="s">
        <v>242</v>
      </c>
      <c r="C8" s="399"/>
      <c r="D8" s="399"/>
      <c r="E8" s="260"/>
    </row>
    <row r="9" spans="1:5" s="416" customFormat="1" ht="12" customHeight="1">
      <c r="A9" s="14" t="s">
        <v>102</v>
      </c>
      <c r="B9" s="418" t="s">
        <v>243</v>
      </c>
      <c r="C9" s="399"/>
      <c r="D9" s="399"/>
      <c r="E9" s="260"/>
    </row>
    <row r="10" spans="1:5" s="416" customFormat="1" ht="12" customHeight="1">
      <c r="A10" s="14" t="s">
        <v>103</v>
      </c>
      <c r="B10" s="418" t="s">
        <v>244</v>
      </c>
      <c r="C10" s="399">
        <v>0</v>
      </c>
      <c r="D10" s="399">
        <v>1200</v>
      </c>
      <c r="E10" s="260">
        <v>624</v>
      </c>
    </row>
    <row r="11" spans="1:5" s="416" customFormat="1" ht="12" customHeight="1">
      <c r="A11" s="14" t="s">
        <v>135</v>
      </c>
      <c r="B11" s="289" t="s">
        <v>427</v>
      </c>
      <c r="C11" s="399">
        <v>495</v>
      </c>
      <c r="D11" s="399">
        <v>495</v>
      </c>
      <c r="E11" s="260">
        <v>69</v>
      </c>
    </row>
    <row r="12" spans="1:5" s="416" customFormat="1" ht="12" customHeight="1" thickBot="1">
      <c r="A12" s="16" t="s">
        <v>104</v>
      </c>
      <c r="B12" s="290" t="s">
        <v>428</v>
      </c>
      <c r="C12" s="399"/>
      <c r="D12" s="399"/>
      <c r="E12" s="260"/>
    </row>
    <row r="13" spans="1:5" s="416" customFormat="1" ht="12" customHeight="1" thickBot="1">
      <c r="A13" s="20" t="s">
        <v>19</v>
      </c>
      <c r="B13" s="288" t="s">
        <v>245</v>
      </c>
      <c r="C13" s="398">
        <f>+C14+C15+C16+C17+C18</f>
        <v>1797</v>
      </c>
      <c r="D13" s="398">
        <f>+D14+D15+D16+D17+D18</f>
        <v>1797</v>
      </c>
      <c r="E13" s="259">
        <f>+E14+E15+E16+E17+E18</f>
        <v>324</v>
      </c>
    </row>
    <row r="14" spans="1:5" s="416" customFormat="1" ht="12" customHeight="1">
      <c r="A14" s="15" t="s">
        <v>106</v>
      </c>
      <c r="B14" s="417" t="s">
        <v>246</v>
      </c>
      <c r="C14" s="400"/>
      <c r="D14" s="400"/>
      <c r="E14" s="261"/>
    </row>
    <row r="15" spans="1:5" s="416" customFormat="1" ht="12" customHeight="1">
      <c r="A15" s="14" t="s">
        <v>107</v>
      </c>
      <c r="B15" s="418" t="s">
        <v>247</v>
      </c>
      <c r="C15" s="399"/>
      <c r="D15" s="399"/>
      <c r="E15" s="260"/>
    </row>
    <row r="16" spans="1:5" s="416" customFormat="1" ht="12" customHeight="1">
      <c r="A16" s="14" t="s">
        <v>108</v>
      </c>
      <c r="B16" s="418" t="s">
        <v>418</v>
      </c>
      <c r="C16" s="399">
        <v>1797</v>
      </c>
      <c r="D16" s="399">
        <v>1797</v>
      </c>
      <c r="E16" s="260">
        <v>324</v>
      </c>
    </row>
    <row r="17" spans="1:5" s="416" customFormat="1" ht="12" customHeight="1">
      <c r="A17" s="14" t="s">
        <v>109</v>
      </c>
      <c r="B17" s="418" t="s">
        <v>419</v>
      </c>
      <c r="C17" s="399"/>
      <c r="D17" s="399"/>
      <c r="E17" s="260"/>
    </row>
    <row r="18" spans="1:5" s="416" customFormat="1" ht="12" customHeight="1">
      <c r="A18" s="14" t="s">
        <v>110</v>
      </c>
      <c r="B18" s="418" t="s">
        <v>248</v>
      </c>
      <c r="C18" s="399"/>
      <c r="D18" s="399"/>
      <c r="E18" s="260"/>
    </row>
    <row r="19" spans="1:5" s="416" customFormat="1" ht="12" customHeight="1" thickBot="1">
      <c r="A19" s="16" t="s">
        <v>119</v>
      </c>
      <c r="B19" s="290" t="s">
        <v>249</v>
      </c>
      <c r="C19" s="401"/>
      <c r="D19" s="401"/>
      <c r="E19" s="262"/>
    </row>
    <row r="20" spans="1:5" s="416" customFormat="1" ht="12" customHeight="1" thickBot="1">
      <c r="A20" s="20" t="s">
        <v>20</v>
      </c>
      <c r="B20" s="21" t="s">
        <v>250</v>
      </c>
      <c r="C20" s="398">
        <f>+C21+C22+C23+C24+C25</f>
        <v>0</v>
      </c>
      <c r="D20" s="398">
        <f>+D21+D22+D23+D24+D25</f>
        <v>0</v>
      </c>
      <c r="E20" s="259">
        <f>+E21+E22+E23+E24+E25</f>
        <v>0</v>
      </c>
    </row>
    <row r="21" spans="1:5" s="416" customFormat="1" ht="12" customHeight="1">
      <c r="A21" s="15" t="s">
        <v>89</v>
      </c>
      <c r="B21" s="417" t="s">
        <v>251</v>
      </c>
      <c r="C21" s="400"/>
      <c r="D21" s="400"/>
      <c r="E21" s="261"/>
    </row>
    <row r="22" spans="1:5" s="416" customFormat="1" ht="12" customHeight="1">
      <c r="A22" s="14" t="s">
        <v>90</v>
      </c>
      <c r="B22" s="418" t="s">
        <v>252</v>
      </c>
      <c r="C22" s="399"/>
      <c r="D22" s="399"/>
      <c r="E22" s="260"/>
    </row>
    <row r="23" spans="1:5" s="416" customFormat="1" ht="12" customHeight="1">
      <c r="A23" s="14" t="s">
        <v>91</v>
      </c>
      <c r="B23" s="418" t="s">
        <v>420</v>
      </c>
      <c r="C23" s="399"/>
      <c r="D23" s="399"/>
      <c r="E23" s="260"/>
    </row>
    <row r="24" spans="1:5" s="416" customFormat="1" ht="12" customHeight="1">
      <c r="A24" s="14" t="s">
        <v>92</v>
      </c>
      <c r="B24" s="418" t="s">
        <v>421</v>
      </c>
      <c r="C24" s="399"/>
      <c r="D24" s="399"/>
      <c r="E24" s="260"/>
    </row>
    <row r="25" spans="1:5" s="416" customFormat="1" ht="12" customHeight="1">
      <c r="A25" s="14" t="s">
        <v>158</v>
      </c>
      <c r="B25" s="418" t="s">
        <v>253</v>
      </c>
      <c r="C25" s="399"/>
      <c r="D25" s="399"/>
      <c r="E25" s="260"/>
    </row>
    <row r="26" spans="1:5" s="416" customFormat="1" ht="12" customHeight="1" thickBot="1">
      <c r="A26" s="16" t="s">
        <v>159</v>
      </c>
      <c r="B26" s="419" t="s">
        <v>254</v>
      </c>
      <c r="C26" s="401"/>
      <c r="D26" s="401"/>
      <c r="E26" s="262"/>
    </row>
    <row r="27" spans="1:5" s="416" customFormat="1" ht="12" customHeight="1" thickBot="1">
      <c r="A27" s="20" t="s">
        <v>160</v>
      </c>
      <c r="B27" s="21" t="s">
        <v>255</v>
      </c>
      <c r="C27" s="405">
        <f>+C28+C32+C33+C34</f>
        <v>2745</v>
      </c>
      <c r="D27" s="405">
        <f>+D28+D32+D33+D34</f>
        <v>2745</v>
      </c>
      <c r="E27" s="447">
        <f>+E28+E32+E33+E34</f>
        <v>1356</v>
      </c>
    </row>
    <row r="28" spans="1:5" s="416" customFormat="1" ht="12" customHeight="1">
      <c r="A28" s="15" t="s">
        <v>256</v>
      </c>
      <c r="B28" s="417" t="s">
        <v>434</v>
      </c>
      <c r="C28" s="449">
        <f>+C29+C30+C31</f>
        <v>2345</v>
      </c>
      <c r="D28" s="449">
        <f>+D29+D30+D31</f>
        <v>2345</v>
      </c>
      <c r="E28" s="448">
        <f>+E29+E30+E31</f>
        <v>1157</v>
      </c>
    </row>
    <row r="29" spans="1:5" s="416" customFormat="1" ht="12" customHeight="1">
      <c r="A29" s="14" t="s">
        <v>257</v>
      </c>
      <c r="B29" s="418" t="s">
        <v>262</v>
      </c>
      <c r="C29" s="399">
        <v>1000</v>
      </c>
      <c r="D29" s="399">
        <v>1000</v>
      </c>
      <c r="E29" s="260">
        <v>503</v>
      </c>
    </row>
    <row r="30" spans="1:5" s="416" customFormat="1" ht="12" customHeight="1">
      <c r="A30" s="14" t="s">
        <v>258</v>
      </c>
      <c r="B30" s="418" t="s">
        <v>263</v>
      </c>
      <c r="C30" s="399">
        <v>1345</v>
      </c>
      <c r="D30" s="399">
        <v>1345</v>
      </c>
      <c r="E30" s="260">
        <v>654</v>
      </c>
    </row>
    <row r="31" spans="1:5" s="416" customFormat="1" ht="12" customHeight="1">
      <c r="A31" s="14" t="s">
        <v>432</v>
      </c>
      <c r="B31" s="484" t="s">
        <v>433</v>
      </c>
      <c r="C31" s="399"/>
      <c r="D31" s="399"/>
      <c r="E31" s="260"/>
    </row>
    <row r="32" spans="1:5" s="416" customFormat="1" ht="12" customHeight="1">
      <c r="A32" s="14" t="s">
        <v>259</v>
      </c>
      <c r="B32" s="418" t="s">
        <v>264</v>
      </c>
      <c r="C32" s="399">
        <v>400</v>
      </c>
      <c r="D32" s="399">
        <v>400</v>
      </c>
      <c r="E32" s="260">
        <v>199</v>
      </c>
    </row>
    <row r="33" spans="1:5" s="416" customFormat="1" ht="12" customHeight="1">
      <c r="A33" s="14" t="s">
        <v>260</v>
      </c>
      <c r="B33" s="418" t="s">
        <v>265</v>
      </c>
      <c r="C33" s="399"/>
      <c r="D33" s="399"/>
      <c r="E33" s="260"/>
    </row>
    <row r="34" spans="1:5" s="416" customFormat="1" ht="12" customHeight="1" thickBot="1">
      <c r="A34" s="16" t="s">
        <v>261</v>
      </c>
      <c r="B34" s="419" t="s">
        <v>266</v>
      </c>
      <c r="C34" s="401"/>
      <c r="D34" s="401"/>
      <c r="E34" s="262"/>
    </row>
    <row r="35" spans="1:5" s="416" customFormat="1" ht="12" customHeight="1" thickBot="1">
      <c r="A35" s="20" t="s">
        <v>22</v>
      </c>
      <c r="B35" s="21" t="s">
        <v>429</v>
      </c>
      <c r="C35" s="398">
        <f>SUM(C36:C46)</f>
        <v>535</v>
      </c>
      <c r="D35" s="398">
        <f>SUM(D36:D46)</f>
        <v>535</v>
      </c>
      <c r="E35" s="259">
        <f>SUM(E36:E46)</f>
        <v>17</v>
      </c>
    </row>
    <row r="36" spans="1:5" s="416" customFormat="1" ht="12" customHeight="1">
      <c r="A36" s="15" t="s">
        <v>93</v>
      </c>
      <c r="B36" s="417" t="s">
        <v>269</v>
      </c>
      <c r="C36" s="400"/>
      <c r="D36" s="400"/>
      <c r="E36" s="261"/>
    </row>
    <row r="37" spans="1:5" s="416" customFormat="1" ht="12" customHeight="1">
      <c r="A37" s="14" t="s">
        <v>94</v>
      </c>
      <c r="B37" s="418" t="s">
        <v>270</v>
      </c>
      <c r="C37" s="399">
        <v>30</v>
      </c>
      <c r="D37" s="399">
        <v>30</v>
      </c>
      <c r="E37" s="260"/>
    </row>
    <row r="38" spans="1:5" s="416" customFormat="1" ht="12" customHeight="1">
      <c r="A38" s="14" t="s">
        <v>95</v>
      </c>
      <c r="B38" s="418" t="s">
        <v>271</v>
      </c>
      <c r="C38" s="399">
        <v>40</v>
      </c>
      <c r="D38" s="399">
        <v>40</v>
      </c>
      <c r="E38" s="260"/>
    </row>
    <row r="39" spans="1:5" s="416" customFormat="1" ht="12" customHeight="1">
      <c r="A39" s="14" t="s">
        <v>162</v>
      </c>
      <c r="B39" s="418" t="s">
        <v>272</v>
      </c>
      <c r="C39" s="399">
        <v>425</v>
      </c>
      <c r="D39" s="399">
        <v>425</v>
      </c>
      <c r="E39" s="260">
        <v>10</v>
      </c>
    </row>
    <row r="40" spans="1:5" s="416" customFormat="1" ht="12" customHeight="1">
      <c r="A40" s="14" t="s">
        <v>163</v>
      </c>
      <c r="B40" s="418" t="s">
        <v>273</v>
      </c>
      <c r="C40" s="399"/>
      <c r="D40" s="399"/>
      <c r="E40" s="260"/>
    </row>
    <row r="41" spans="1:5" s="416" customFormat="1" ht="12" customHeight="1">
      <c r="A41" s="14" t="s">
        <v>164</v>
      </c>
      <c r="B41" s="418" t="s">
        <v>274</v>
      </c>
      <c r="C41" s="399"/>
      <c r="D41" s="399"/>
      <c r="E41" s="260"/>
    </row>
    <row r="42" spans="1:5" s="416" customFormat="1" ht="12" customHeight="1">
      <c r="A42" s="14" t="s">
        <v>165</v>
      </c>
      <c r="B42" s="418" t="s">
        <v>275</v>
      </c>
      <c r="C42" s="399"/>
      <c r="D42" s="399"/>
      <c r="E42" s="260"/>
    </row>
    <row r="43" spans="1:5" s="416" customFormat="1" ht="12" customHeight="1">
      <c r="A43" s="14" t="s">
        <v>166</v>
      </c>
      <c r="B43" s="418" t="s">
        <v>276</v>
      </c>
      <c r="C43" s="399">
        <v>40</v>
      </c>
      <c r="D43" s="399">
        <v>40</v>
      </c>
      <c r="E43" s="260">
        <v>7</v>
      </c>
    </row>
    <row r="44" spans="1:5" s="416" customFormat="1" ht="12" customHeight="1">
      <c r="A44" s="14" t="s">
        <v>267</v>
      </c>
      <c r="B44" s="418" t="s">
        <v>277</v>
      </c>
      <c r="C44" s="402"/>
      <c r="D44" s="402"/>
      <c r="E44" s="263"/>
    </row>
    <row r="45" spans="1:5" s="416" customFormat="1" ht="12" customHeight="1">
      <c r="A45" s="16" t="s">
        <v>268</v>
      </c>
      <c r="B45" s="419" t="s">
        <v>431</v>
      </c>
      <c r="C45" s="403"/>
      <c r="D45" s="403"/>
      <c r="E45" s="264"/>
    </row>
    <row r="46" spans="1:5" s="416" customFormat="1" ht="12" customHeight="1" thickBot="1">
      <c r="A46" s="16" t="s">
        <v>430</v>
      </c>
      <c r="B46" s="290" t="s">
        <v>278</v>
      </c>
      <c r="C46" s="403"/>
      <c r="D46" s="403"/>
      <c r="E46" s="264"/>
    </row>
    <row r="47" spans="1:5" s="416" customFormat="1" ht="12" customHeight="1" thickBot="1">
      <c r="A47" s="20" t="s">
        <v>23</v>
      </c>
      <c r="B47" s="21" t="s">
        <v>279</v>
      </c>
      <c r="C47" s="398">
        <f>SUM(C48:C52)</f>
        <v>0</v>
      </c>
      <c r="D47" s="398">
        <f>SUM(D48:D52)</f>
        <v>0</v>
      </c>
      <c r="E47" s="259">
        <f>SUM(E48:E52)</f>
        <v>0</v>
      </c>
    </row>
    <row r="48" spans="1:5" s="416" customFormat="1" ht="12" customHeight="1">
      <c r="A48" s="15" t="s">
        <v>96</v>
      </c>
      <c r="B48" s="417" t="s">
        <v>283</v>
      </c>
      <c r="C48" s="465"/>
      <c r="D48" s="465"/>
      <c r="E48" s="286"/>
    </row>
    <row r="49" spans="1:5" s="416" customFormat="1" ht="12" customHeight="1">
      <c r="A49" s="14" t="s">
        <v>97</v>
      </c>
      <c r="B49" s="418" t="s">
        <v>284</v>
      </c>
      <c r="C49" s="402"/>
      <c r="D49" s="402"/>
      <c r="E49" s="263"/>
    </row>
    <row r="50" spans="1:5" s="416" customFormat="1" ht="12" customHeight="1">
      <c r="A50" s="14" t="s">
        <v>280</v>
      </c>
      <c r="B50" s="418" t="s">
        <v>285</v>
      </c>
      <c r="C50" s="402"/>
      <c r="D50" s="402"/>
      <c r="E50" s="263"/>
    </row>
    <row r="51" spans="1:5" s="416" customFormat="1" ht="12" customHeight="1">
      <c r="A51" s="14" t="s">
        <v>281</v>
      </c>
      <c r="B51" s="418" t="s">
        <v>286</v>
      </c>
      <c r="C51" s="402"/>
      <c r="D51" s="402"/>
      <c r="E51" s="263"/>
    </row>
    <row r="52" spans="1:5" s="416" customFormat="1" ht="12" customHeight="1" thickBot="1">
      <c r="A52" s="16" t="s">
        <v>282</v>
      </c>
      <c r="B52" s="290" t="s">
        <v>287</v>
      </c>
      <c r="C52" s="403"/>
      <c r="D52" s="403"/>
      <c r="E52" s="264"/>
    </row>
    <row r="53" spans="1:5" s="416" customFormat="1" ht="12" customHeight="1" thickBot="1">
      <c r="A53" s="20" t="s">
        <v>167</v>
      </c>
      <c r="B53" s="21" t="s">
        <v>288</v>
      </c>
      <c r="C53" s="398">
        <f>SUM(C54:C56)</f>
        <v>0</v>
      </c>
      <c r="D53" s="398">
        <f>SUM(D54:D56)</f>
        <v>0</v>
      </c>
      <c r="E53" s="259">
        <f>SUM(E54:E56)</f>
        <v>0</v>
      </c>
    </row>
    <row r="54" spans="1:5" s="416" customFormat="1" ht="12" customHeight="1">
      <c r="A54" s="15" t="s">
        <v>98</v>
      </c>
      <c r="B54" s="417" t="s">
        <v>289</v>
      </c>
      <c r="C54" s="400"/>
      <c r="D54" s="400"/>
      <c r="E54" s="261"/>
    </row>
    <row r="55" spans="1:5" s="416" customFormat="1" ht="12" customHeight="1">
      <c r="A55" s="14" t="s">
        <v>99</v>
      </c>
      <c r="B55" s="418" t="s">
        <v>422</v>
      </c>
      <c r="C55" s="399"/>
      <c r="D55" s="399"/>
      <c r="E55" s="260"/>
    </row>
    <row r="56" spans="1:5" s="416" customFormat="1" ht="12" customHeight="1">
      <c r="A56" s="14" t="s">
        <v>292</v>
      </c>
      <c r="B56" s="418" t="s">
        <v>290</v>
      </c>
      <c r="C56" s="399"/>
      <c r="D56" s="399"/>
      <c r="E56" s="260"/>
    </row>
    <row r="57" spans="1:5" s="416" customFormat="1" ht="12" customHeight="1" thickBot="1">
      <c r="A57" s="16" t="s">
        <v>293</v>
      </c>
      <c r="B57" s="290" t="s">
        <v>291</v>
      </c>
      <c r="C57" s="401"/>
      <c r="D57" s="401"/>
      <c r="E57" s="262"/>
    </row>
    <row r="58" spans="1:5" s="416" customFormat="1" ht="12" customHeight="1" thickBot="1">
      <c r="A58" s="20" t="s">
        <v>25</v>
      </c>
      <c r="B58" s="288" t="s">
        <v>294</v>
      </c>
      <c r="C58" s="398">
        <f>SUM(C59:C61)</f>
        <v>0</v>
      </c>
      <c r="D58" s="398">
        <f>SUM(D59:D61)</f>
        <v>0</v>
      </c>
      <c r="E58" s="259">
        <f>SUM(E59:E61)</f>
        <v>0</v>
      </c>
    </row>
    <row r="59" spans="1:5" s="416" customFormat="1" ht="12" customHeight="1">
      <c r="A59" s="15" t="s">
        <v>168</v>
      </c>
      <c r="B59" s="417" t="s">
        <v>296</v>
      </c>
      <c r="C59" s="402"/>
      <c r="D59" s="402"/>
      <c r="E59" s="263"/>
    </row>
    <row r="60" spans="1:5" s="416" customFormat="1" ht="12" customHeight="1">
      <c r="A60" s="14" t="s">
        <v>169</v>
      </c>
      <c r="B60" s="418" t="s">
        <v>423</v>
      </c>
      <c r="C60" s="402"/>
      <c r="D60" s="402"/>
      <c r="E60" s="263"/>
    </row>
    <row r="61" spans="1:5" s="416" customFormat="1" ht="12" customHeight="1">
      <c r="A61" s="14" t="s">
        <v>217</v>
      </c>
      <c r="B61" s="418" t="s">
        <v>297</v>
      </c>
      <c r="C61" s="402"/>
      <c r="D61" s="402"/>
      <c r="E61" s="263"/>
    </row>
    <row r="62" spans="1:5" s="416" customFormat="1" ht="12" customHeight="1" thickBot="1">
      <c r="A62" s="16" t="s">
        <v>295</v>
      </c>
      <c r="B62" s="290" t="s">
        <v>298</v>
      </c>
      <c r="C62" s="402"/>
      <c r="D62" s="402"/>
      <c r="E62" s="263"/>
    </row>
    <row r="63" spans="1:5" s="416" customFormat="1" ht="12" customHeight="1" thickBot="1">
      <c r="A63" s="489" t="s">
        <v>474</v>
      </c>
      <c r="B63" s="21" t="s">
        <v>299</v>
      </c>
      <c r="C63" s="405">
        <f>+C6+C13+C20+C27+C35+C47+C53+C58</f>
        <v>17814</v>
      </c>
      <c r="D63" s="405">
        <f>+D6+D13+D20+D27+D35+D47+D53+D58</f>
        <v>19014</v>
      </c>
      <c r="E63" s="447">
        <f>+E6+E13+E20+E27+E35+E47+E53+E58</f>
        <v>8937</v>
      </c>
    </row>
    <row r="64" spans="1:5" s="416" customFormat="1" ht="12" customHeight="1" thickBot="1">
      <c r="A64" s="466" t="s">
        <v>300</v>
      </c>
      <c r="B64" s="288" t="s">
        <v>301</v>
      </c>
      <c r="C64" s="398">
        <f>SUM(C65:C67)</f>
        <v>0</v>
      </c>
      <c r="D64" s="398">
        <f>SUM(D65:D67)</f>
        <v>0</v>
      </c>
      <c r="E64" s="259">
        <f>SUM(E65:E67)</f>
        <v>0</v>
      </c>
    </row>
    <row r="65" spans="1:5" s="416" customFormat="1" ht="12" customHeight="1">
      <c r="A65" s="15" t="s">
        <v>332</v>
      </c>
      <c r="B65" s="417" t="s">
        <v>302</v>
      </c>
      <c r="C65" s="402"/>
      <c r="D65" s="402"/>
      <c r="E65" s="263"/>
    </row>
    <row r="66" spans="1:5" s="416" customFormat="1" ht="12" customHeight="1">
      <c r="A66" s="14" t="s">
        <v>341</v>
      </c>
      <c r="B66" s="418" t="s">
        <v>303</v>
      </c>
      <c r="C66" s="402"/>
      <c r="D66" s="402"/>
      <c r="E66" s="263"/>
    </row>
    <row r="67" spans="1:5" s="416" customFormat="1" ht="12" customHeight="1" thickBot="1">
      <c r="A67" s="16" t="s">
        <v>342</v>
      </c>
      <c r="B67" s="485" t="s">
        <v>459</v>
      </c>
      <c r="C67" s="402"/>
      <c r="D67" s="402"/>
      <c r="E67" s="263"/>
    </row>
    <row r="68" spans="1:5" s="416" customFormat="1" ht="12" customHeight="1" thickBot="1">
      <c r="A68" s="466" t="s">
        <v>305</v>
      </c>
      <c r="B68" s="288" t="s">
        <v>306</v>
      </c>
      <c r="C68" s="398">
        <f>SUM(C69:C72)</f>
        <v>0</v>
      </c>
      <c r="D68" s="398">
        <f>SUM(D69:D72)</f>
        <v>0</v>
      </c>
      <c r="E68" s="259">
        <f>SUM(E69:E72)</f>
        <v>0</v>
      </c>
    </row>
    <row r="69" spans="1:5" s="416" customFormat="1" ht="12" customHeight="1">
      <c r="A69" s="15" t="s">
        <v>136</v>
      </c>
      <c r="B69" s="417" t="s">
        <v>307</v>
      </c>
      <c r="C69" s="402"/>
      <c r="D69" s="402"/>
      <c r="E69" s="263"/>
    </row>
    <row r="70" spans="1:5" s="416" customFormat="1" ht="12" customHeight="1">
      <c r="A70" s="14" t="s">
        <v>137</v>
      </c>
      <c r="B70" s="418" t="s">
        <v>308</v>
      </c>
      <c r="C70" s="402"/>
      <c r="D70" s="402"/>
      <c r="E70" s="263"/>
    </row>
    <row r="71" spans="1:5" s="416" customFormat="1" ht="12" customHeight="1">
      <c r="A71" s="14" t="s">
        <v>333</v>
      </c>
      <c r="B71" s="418" t="s">
        <v>309</v>
      </c>
      <c r="C71" s="402"/>
      <c r="D71" s="402"/>
      <c r="E71" s="263"/>
    </row>
    <row r="72" spans="1:5" s="416" customFormat="1" ht="12" customHeight="1" thickBot="1">
      <c r="A72" s="16" t="s">
        <v>334</v>
      </c>
      <c r="B72" s="290" t="s">
        <v>310</v>
      </c>
      <c r="C72" s="402"/>
      <c r="D72" s="402"/>
      <c r="E72" s="263"/>
    </row>
    <row r="73" spans="1:5" s="416" customFormat="1" ht="12" customHeight="1" thickBot="1">
      <c r="A73" s="466" t="s">
        <v>311</v>
      </c>
      <c r="B73" s="288" t="s">
        <v>312</v>
      </c>
      <c r="C73" s="398">
        <f>SUM(C74:C75)</f>
        <v>5500</v>
      </c>
      <c r="D73" s="398">
        <f>SUM(D74:D75)</f>
        <v>7527</v>
      </c>
      <c r="E73" s="259">
        <f>SUM(E74:E75)</f>
        <v>0</v>
      </c>
    </row>
    <row r="74" spans="1:5" s="416" customFormat="1" ht="12" customHeight="1">
      <c r="A74" s="15" t="s">
        <v>335</v>
      </c>
      <c r="B74" s="417" t="s">
        <v>313</v>
      </c>
      <c r="C74" s="402">
        <v>5500</v>
      </c>
      <c r="D74" s="402">
        <v>7527</v>
      </c>
      <c r="E74" s="263"/>
    </row>
    <row r="75" spans="1:5" s="416" customFormat="1" ht="12" customHeight="1" thickBot="1">
      <c r="A75" s="16" t="s">
        <v>336</v>
      </c>
      <c r="B75" s="290" t="s">
        <v>314</v>
      </c>
      <c r="C75" s="402"/>
      <c r="D75" s="402"/>
      <c r="E75" s="263"/>
    </row>
    <row r="76" spans="1:5" s="416" customFormat="1" ht="12" customHeight="1" thickBot="1">
      <c r="A76" s="466" t="s">
        <v>315</v>
      </c>
      <c r="B76" s="288" t="s">
        <v>316</v>
      </c>
      <c r="C76" s="398">
        <f>SUM(C77:C79)</f>
        <v>0</v>
      </c>
      <c r="D76" s="398">
        <f>SUM(D77:D79)</f>
        <v>0</v>
      </c>
      <c r="E76" s="259">
        <f>SUM(E77:E79)</f>
        <v>17</v>
      </c>
    </row>
    <row r="77" spans="1:5" s="416" customFormat="1" ht="12" customHeight="1">
      <c r="A77" s="15" t="s">
        <v>337</v>
      </c>
      <c r="B77" s="417" t="s">
        <v>317</v>
      </c>
      <c r="C77" s="402"/>
      <c r="D77" s="402"/>
      <c r="E77" s="263">
        <v>17</v>
      </c>
    </row>
    <row r="78" spans="1:5" s="416" customFormat="1" ht="12" customHeight="1">
      <c r="A78" s="14" t="s">
        <v>338</v>
      </c>
      <c r="B78" s="418" t="s">
        <v>318</v>
      </c>
      <c r="C78" s="402"/>
      <c r="D78" s="402"/>
      <c r="E78" s="263"/>
    </row>
    <row r="79" spans="1:5" s="416" customFormat="1" ht="12" customHeight="1" thickBot="1">
      <c r="A79" s="16" t="s">
        <v>339</v>
      </c>
      <c r="B79" s="290" t="s">
        <v>319</v>
      </c>
      <c r="C79" s="402"/>
      <c r="D79" s="402"/>
      <c r="E79" s="263"/>
    </row>
    <row r="80" spans="1:5" s="416" customFormat="1" ht="12" customHeight="1" thickBot="1">
      <c r="A80" s="466" t="s">
        <v>320</v>
      </c>
      <c r="B80" s="288" t="s">
        <v>340</v>
      </c>
      <c r="C80" s="398">
        <f>SUM(C81:C84)</f>
        <v>0</v>
      </c>
      <c r="D80" s="398">
        <f>SUM(D81:D84)</f>
        <v>0</v>
      </c>
      <c r="E80" s="259">
        <f>SUM(E81:E84)</f>
        <v>0</v>
      </c>
    </row>
    <row r="81" spans="1:5" s="416" customFormat="1" ht="12" customHeight="1">
      <c r="A81" s="421" t="s">
        <v>321</v>
      </c>
      <c r="B81" s="417" t="s">
        <v>322</v>
      </c>
      <c r="C81" s="402"/>
      <c r="D81" s="402"/>
      <c r="E81" s="263"/>
    </row>
    <row r="82" spans="1:5" s="416" customFormat="1" ht="12" customHeight="1">
      <c r="A82" s="422" t="s">
        <v>323</v>
      </c>
      <c r="B82" s="418" t="s">
        <v>324</v>
      </c>
      <c r="C82" s="402"/>
      <c r="D82" s="402"/>
      <c r="E82" s="263"/>
    </row>
    <row r="83" spans="1:5" s="416" customFormat="1" ht="12" customHeight="1">
      <c r="A83" s="422" t="s">
        <v>325</v>
      </c>
      <c r="B83" s="418" t="s">
        <v>326</v>
      </c>
      <c r="C83" s="402"/>
      <c r="D83" s="402"/>
      <c r="E83" s="263"/>
    </row>
    <row r="84" spans="1:5" s="416" customFormat="1" ht="12" customHeight="1" thickBot="1">
      <c r="A84" s="423" t="s">
        <v>327</v>
      </c>
      <c r="B84" s="290" t="s">
        <v>328</v>
      </c>
      <c r="C84" s="402"/>
      <c r="D84" s="402"/>
      <c r="E84" s="263"/>
    </row>
    <row r="85" spans="1:5" s="416" customFormat="1" ht="12" customHeight="1" thickBot="1">
      <c r="A85" s="466" t="s">
        <v>329</v>
      </c>
      <c r="B85" s="288" t="s">
        <v>473</v>
      </c>
      <c r="C85" s="468"/>
      <c r="D85" s="468"/>
      <c r="E85" s="469"/>
    </row>
    <row r="86" spans="1:5" s="416" customFormat="1" ht="13.5" customHeight="1" thickBot="1">
      <c r="A86" s="466" t="s">
        <v>331</v>
      </c>
      <c r="B86" s="288" t="s">
        <v>330</v>
      </c>
      <c r="C86" s="468"/>
      <c r="D86" s="468"/>
      <c r="E86" s="469"/>
    </row>
    <row r="87" spans="1:5" s="416" customFormat="1" ht="15.75" customHeight="1" thickBot="1">
      <c r="A87" s="466" t="s">
        <v>343</v>
      </c>
      <c r="B87" s="424" t="s">
        <v>476</v>
      </c>
      <c r="C87" s="405">
        <f>+C64+C68+C73+C76+C80+C86+C85</f>
        <v>5500</v>
      </c>
      <c r="D87" s="405">
        <f>+D64+D68+D73+D76+D80+D86+D85</f>
        <v>7527</v>
      </c>
      <c r="E87" s="447">
        <f>+E64+E68+E73+E76+E80+E86+E85</f>
        <v>17</v>
      </c>
    </row>
    <row r="88" spans="1:5" s="416" customFormat="1" ht="25.5" customHeight="1" thickBot="1">
      <c r="A88" s="467" t="s">
        <v>475</v>
      </c>
      <c r="B88" s="425" t="s">
        <v>477</v>
      </c>
      <c r="C88" s="405">
        <f>+C63+C87</f>
        <v>23314</v>
      </c>
      <c r="D88" s="405">
        <f>+D63+D87</f>
        <v>26541</v>
      </c>
      <c r="E88" s="447">
        <f>+E63+E87</f>
        <v>8954</v>
      </c>
    </row>
    <row r="89" spans="1:3" s="416" customFormat="1" ht="30.75" customHeight="1">
      <c r="A89" s="5"/>
      <c r="B89" s="6"/>
      <c r="C89" s="300"/>
    </row>
    <row r="90" spans="1:5" ht="16.5" customHeight="1">
      <c r="A90" s="517" t="s">
        <v>47</v>
      </c>
      <c r="B90" s="517"/>
      <c r="C90" s="517"/>
      <c r="D90" s="517"/>
      <c r="E90" s="517"/>
    </row>
    <row r="91" spans="1:5" s="426" customFormat="1" ht="16.5" customHeight="1" thickBot="1">
      <c r="A91" s="519" t="s">
        <v>140</v>
      </c>
      <c r="B91" s="519"/>
      <c r="C91" s="153"/>
      <c r="E91" s="153" t="s">
        <v>216</v>
      </c>
    </row>
    <row r="92" spans="1:5" ht="15.75">
      <c r="A92" s="575" t="s">
        <v>71</v>
      </c>
      <c r="B92" s="574" t="s">
        <v>556</v>
      </c>
      <c r="C92" s="573" t="e">
        <f>+CONCATENATE(LEFT(#REF!,4),". évi")</f>
        <v>#REF!</v>
      </c>
      <c r="D92" s="572"/>
      <c r="E92" s="571"/>
    </row>
    <row r="93" spans="1:5" ht="24.75" thickBot="1">
      <c r="A93" s="570"/>
      <c r="B93" s="569"/>
      <c r="C93" s="568" t="s">
        <v>555</v>
      </c>
      <c r="D93" s="567" t="s">
        <v>554</v>
      </c>
      <c r="E93" s="566" t="e">
        <f>+CONCATENATE(LEFT(#REF!,4),". VI. 30.",CHAR(10),"teljesítés")</f>
        <v>#REF!</v>
      </c>
    </row>
    <row r="94" spans="1:5" s="415" customFormat="1" ht="12" customHeight="1" thickBot="1">
      <c r="A94" s="37" t="s">
        <v>491</v>
      </c>
      <c r="B94" s="38" t="s">
        <v>492</v>
      </c>
      <c r="C94" s="38" t="s">
        <v>493</v>
      </c>
      <c r="D94" s="38" t="s">
        <v>495</v>
      </c>
      <c r="E94" s="565" t="s">
        <v>494</v>
      </c>
    </row>
    <row r="95" spans="1:5" ht="12" customHeight="1" thickBot="1">
      <c r="A95" s="22" t="s">
        <v>18</v>
      </c>
      <c r="B95" s="31" t="s">
        <v>435</v>
      </c>
      <c r="C95" s="397">
        <f>C96+C97+C98+C99+C100+C113</f>
        <v>22743</v>
      </c>
      <c r="D95" s="397">
        <f>D96+D97+D98+D99+D100+D113</f>
        <v>24555</v>
      </c>
      <c r="E95" s="493">
        <f>E96+E97+E98+E99+E100+E113</f>
        <v>5828</v>
      </c>
    </row>
    <row r="96" spans="1:5" ht="12" customHeight="1">
      <c r="A96" s="17" t="s">
        <v>100</v>
      </c>
      <c r="B96" s="10" t="s">
        <v>49</v>
      </c>
      <c r="C96" s="500">
        <v>5617</v>
      </c>
      <c r="D96" s="500">
        <v>5617</v>
      </c>
      <c r="E96" s="494">
        <v>2158</v>
      </c>
    </row>
    <row r="97" spans="1:5" ht="12" customHeight="1">
      <c r="A97" s="14" t="s">
        <v>101</v>
      </c>
      <c r="B97" s="8" t="s">
        <v>170</v>
      </c>
      <c r="C97" s="399">
        <v>1549</v>
      </c>
      <c r="D97" s="399">
        <v>1549</v>
      </c>
      <c r="E97" s="260">
        <v>554</v>
      </c>
    </row>
    <row r="98" spans="1:5" ht="12" customHeight="1">
      <c r="A98" s="14" t="s">
        <v>102</v>
      </c>
      <c r="B98" s="8" t="s">
        <v>133</v>
      </c>
      <c r="C98" s="401">
        <v>9696</v>
      </c>
      <c r="D98" s="401">
        <v>9696</v>
      </c>
      <c r="E98" s="262">
        <v>2248</v>
      </c>
    </row>
    <row r="99" spans="1:5" ht="12" customHeight="1">
      <c r="A99" s="14" t="s">
        <v>103</v>
      </c>
      <c r="B99" s="11" t="s">
        <v>171</v>
      </c>
      <c r="C99" s="401">
        <v>1933</v>
      </c>
      <c r="D99" s="401">
        <v>1933</v>
      </c>
      <c r="E99" s="262">
        <v>667</v>
      </c>
    </row>
    <row r="100" spans="1:5" ht="12" customHeight="1">
      <c r="A100" s="14" t="s">
        <v>114</v>
      </c>
      <c r="B100" s="19" t="s">
        <v>172</v>
      </c>
      <c r="C100" s="401">
        <v>1654</v>
      </c>
      <c r="D100" s="401">
        <v>1724</v>
      </c>
      <c r="E100" s="262">
        <v>201</v>
      </c>
    </row>
    <row r="101" spans="1:5" ht="12" customHeight="1">
      <c r="A101" s="14" t="s">
        <v>104</v>
      </c>
      <c r="B101" s="8" t="s">
        <v>440</v>
      </c>
      <c r="C101" s="401"/>
      <c r="D101" s="401"/>
      <c r="E101" s="262"/>
    </row>
    <row r="102" spans="1:5" ht="12" customHeight="1">
      <c r="A102" s="14" t="s">
        <v>105</v>
      </c>
      <c r="B102" s="158" t="s">
        <v>439</v>
      </c>
      <c r="C102" s="401"/>
      <c r="D102" s="401"/>
      <c r="E102" s="262"/>
    </row>
    <row r="103" spans="1:5" ht="12" customHeight="1">
      <c r="A103" s="14" t="s">
        <v>115</v>
      </c>
      <c r="B103" s="158" t="s">
        <v>438</v>
      </c>
      <c r="C103" s="401"/>
      <c r="D103" s="401"/>
      <c r="E103" s="262"/>
    </row>
    <row r="104" spans="1:5" ht="12" customHeight="1">
      <c r="A104" s="14" t="s">
        <v>116</v>
      </c>
      <c r="B104" s="156" t="s">
        <v>346</v>
      </c>
      <c r="C104" s="401"/>
      <c r="D104" s="401"/>
      <c r="E104" s="262"/>
    </row>
    <row r="105" spans="1:5" ht="12" customHeight="1">
      <c r="A105" s="14" t="s">
        <v>117</v>
      </c>
      <c r="B105" s="157" t="s">
        <v>347</v>
      </c>
      <c r="C105" s="401">
        <v>1134</v>
      </c>
      <c r="D105" s="401">
        <v>844</v>
      </c>
      <c r="E105" s="262">
        <v>21</v>
      </c>
    </row>
    <row r="106" spans="1:5" ht="12" customHeight="1">
      <c r="A106" s="14" t="s">
        <v>118</v>
      </c>
      <c r="B106" s="157" t="s">
        <v>348</v>
      </c>
      <c r="C106" s="401"/>
      <c r="D106" s="401"/>
      <c r="E106" s="262"/>
    </row>
    <row r="107" spans="1:5" ht="12" customHeight="1">
      <c r="A107" s="14" t="s">
        <v>120</v>
      </c>
      <c r="B107" s="156" t="s">
        <v>349</v>
      </c>
      <c r="C107" s="401"/>
      <c r="D107" s="401"/>
      <c r="E107" s="262"/>
    </row>
    <row r="108" spans="1:5" ht="12" customHeight="1">
      <c r="A108" s="14" t="s">
        <v>173</v>
      </c>
      <c r="B108" s="156" t="s">
        <v>350</v>
      </c>
      <c r="C108" s="401"/>
      <c r="D108" s="401"/>
      <c r="E108" s="262"/>
    </row>
    <row r="109" spans="1:5" ht="12" customHeight="1">
      <c r="A109" s="14" t="s">
        <v>344</v>
      </c>
      <c r="B109" s="157" t="s">
        <v>351</v>
      </c>
      <c r="C109" s="401">
        <v>520</v>
      </c>
      <c r="D109" s="401">
        <v>520</v>
      </c>
      <c r="E109" s="262"/>
    </row>
    <row r="110" spans="1:5" ht="12" customHeight="1">
      <c r="A110" s="13" t="s">
        <v>345</v>
      </c>
      <c r="B110" s="158" t="s">
        <v>352</v>
      </c>
      <c r="C110" s="401"/>
      <c r="D110" s="401"/>
      <c r="E110" s="262"/>
    </row>
    <row r="111" spans="1:5" ht="12" customHeight="1">
      <c r="A111" s="14" t="s">
        <v>436</v>
      </c>
      <c r="B111" s="158" t="s">
        <v>353</v>
      </c>
      <c r="C111" s="401"/>
      <c r="D111" s="401"/>
      <c r="E111" s="262"/>
    </row>
    <row r="112" spans="1:5" ht="12" customHeight="1">
      <c r="A112" s="16" t="s">
        <v>437</v>
      </c>
      <c r="B112" s="158" t="s">
        <v>354</v>
      </c>
      <c r="C112" s="401"/>
      <c r="D112" s="401">
        <v>360</v>
      </c>
      <c r="E112" s="262">
        <v>180</v>
      </c>
    </row>
    <row r="113" spans="1:5" ht="12" customHeight="1">
      <c r="A113" s="14" t="s">
        <v>441</v>
      </c>
      <c r="B113" s="11" t="s">
        <v>50</v>
      </c>
      <c r="C113" s="399">
        <v>2294</v>
      </c>
      <c r="D113" s="399">
        <v>4036</v>
      </c>
      <c r="E113" s="260"/>
    </row>
    <row r="114" spans="1:5" ht="12" customHeight="1">
      <c r="A114" s="14" t="s">
        <v>442</v>
      </c>
      <c r="B114" s="8" t="s">
        <v>444</v>
      </c>
      <c r="C114" s="399"/>
      <c r="D114" s="399"/>
      <c r="E114" s="260"/>
    </row>
    <row r="115" spans="1:5" ht="12" customHeight="1" thickBot="1">
      <c r="A115" s="18" t="s">
        <v>443</v>
      </c>
      <c r="B115" s="488" t="s">
        <v>445</v>
      </c>
      <c r="C115" s="501"/>
      <c r="D115" s="501"/>
      <c r="E115" s="495"/>
    </row>
    <row r="116" spans="1:5" ht="12" customHeight="1" thickBot="1">
      <c r="A116" s="486" t="s">
        <v>19</v>
      </c>
      <c r="B116" s="487" t="s">
        <v>355</v>
      </c>
      <c r="C116" s="502">
        <f>+C117+C119+C121</f>
        <v>571</v>
      </c>
      <c r="D116" s="398">
        <f>+D117+D119+D121</f>
        <v>1986</v>
      </c>
      <c r="E116" s="496">
        <f>+E117+E119+E121</f>
        <v>156</v>
      </c>
    </row>
    <row r="117" spans="1:5" ht="12" customHeight="1">
      <c r="A117" s="15" t="s">
        <v>106</v>
      </c>
      <c r="B117" s="8" t="s">
        <v>215</v>
      </c>
      <c r="C117" s="400">
        <v>571</v>
      </c>
      <c r="D117" s="564">
        <v>571</v>
      </c>
      <c r="E117" s="261">
        <v>156</v>
      </c>
    </row>
    <row r="118" spans="1:5" ht="12" customHeight="1">
      <c r="A118" s="15" t="s">
        <v>107</v>
      </c>
      <c r="B118" s="12" t="s">
        <v>359</v>
      </c>
      <c r="C118" s="400"/>
      <c r="D118" s="564"/>
      <c r="E118" s="261"/>
    </row>
    <row r="119" spans="1:5" ht="12" customHeight="1">
      <c r="A119" s="15" t="s">
        <v>108</v>
      </c>
      <c r="B119" s="12" t="s">
        <v>174</v>
      </c>
      <c r="C119" s="399"/>
      <c r="D119" s="559">
        <v>1415</v>
      </c>
      <c r="E119" s="260"/>
    </row>
    <row r="120" spans="1:5" ht="12" customHeight="1">
      <c r="A120" s="15" t="s">
        <v>109</v>
      </c>
      <c r="B120" s="12" t="s">
        <v>360</v>
      </c>
      <c r="C120" s="399"/>
      <c r="D120" s="559"/>
      <c r="E120" s="260"/>
    </row>
    <row r="121" spans="1:5" ht="12" customHeight="1">
      <c r="A121" s="15" t="s">
        <v>110</v>
      </c>
      <c r="B121" s="290" t="s">
        <v>218</v>
      </c>
      <c r="C121" s="399"/>
      <c r="D121" s="559"/>
      <c r="E121" s="260"/>
    </row>
    <row r="122" spans="1:5" ht="12" customHeight="1">
      <c r="A122" s="15" t="s">
        <v>119</v>
      </c>
      <c r="B122" s="289" t="s">
        <v>424</v>
      </c>
      <c r="C122" s="399"/>
      <c r="D122" s="559"/>
      <c r="E122" s="260"/>
    </row>
    <row r="123" spans="1:5" ht="12" customHeight="1">
      <c r="A123" s="15" t="s">
        <v>121</v>
      </c>
      <c r="B123" s="413" t="s">
        <v>365</v>
      </c>
      <c r="C123" s="399"/>
      <c r="D123" s="559"/>
      <c r="E123" s="260"/>
    </row>
    <row r="124" spans="1:5" ht="22.5">
      <c r="A124" s="15" t="s">
        <v>175</v>
      </c>
      <c r="B124" s="157" t="s">
        <v>348</v>
      </c>
      <c r="C124" s="399"/>
      <c r="D124" s="559"/>
      <c r="E124" s="260"/>
    </row>
    <row r="125" spans="1:5" ht="12" customHeight="1">
      <c r="A125" s="15" t="s">
        <v>176</v>
      </c>
      <c r="B125" s="157" t="s">
        <v>364</v>
      </c>
      <c r="C125" s="399"/>
      <c r="D125" s="559"/>
      <c r="E125" s="260"/>
    </row>
    <row r="126" spans="1:5" ht="12" customHeight="1">
      <c r="A126" s="15" t="s">
        <v>177</v>
      </c>
      <c r="B126" s="157" t="s">
        <v>363</v>
      </c>
      <c r="C126" s="399"/>
      <c r="D126" s="559"/>
      <c r="E126" s="260"/>
    </row>
    <row r="127" spans="1:5" ht="12" customHeight="1">
      <c r="A127" s="15" t="s">
        <v>356</v>
      </c>
      <c r="B127" s="157" t="s">
        <v>351</v>
      </c>
      <c r="C127" s="399"/>
      <c r="D127" s="559"/>
      <c r="E127" s="260"/>
    </row>
    <row r="128" spans="1:5" ht="12" customHeight="1">
      <c r="A128" s="15" t="s">
        <v>357</v>
      </c>
      <c r="B128" s="157" t="s">
        <v>362</v>
      </c>
      <c r="C128" s="399"/>
      <c r="D128" s="559"/>
      <c r="E128" s="260"/>
    </row>
    <row r="129" spans="1:5" ht="23.25" thickBot="1">
      <c r="A129" s="13" t="s">
        <v>358</v>
      </c>
      <c r="B129" s="157" t="s">
        <v>361</v>
      </c>
      <c r="C129" s="401"/>
      <c r="D129" s="563"/>
      <c r="E129" s="262"/>
    </row>
    <row r="130" spans="1:5" ht="12" customHeight="1" thickBot="1">
      <c r="A130" s="20" t="s">
        <v>20</v>
      </c>
      <c r="B130" s="138" t="s">
        <v>446</v>
      </c>
      <c r="C130" s="398">
        <f>+C95+C116</f>
        <v>23314</v>
      </c>
      <c r="D130" s="562">
        <f>+D95+D116</f>
        <v>26541</v>
      </c>
      <c r="E130" s="259">
        <f>+E95+E116</f>
        <v>5984</v>
      </c>
    </row>
    <row r="131" spans="1:5" ht="12" customHeight="1" thickBot="1">
      <c r="A131" s="20" t="s">
        <v>21</v>
      </c>
      <c r="B131" s="138" t="s">
        <v>553</v>
      </c>
      <c r="C131" s="398">
        <f>+C132+C133+C134</f>
        <v>0</v>
      </c>
      <c r="D131" s="562">
        <f>+D132+D133+D134</f>
        <v>0</v>
      </c>
      <c r="E131" s="259">
        <f>+E132+E133+E134</f>
        <v>0</v>
      </c>
    </row>
    <row r="132" spans="1:5" ht="12" customHeight="1">
      <c r="A132" s="15" t="s">
        <v>256</v>
      </c>
      <c r="B132" s="12" t="s">
        <v>454</v>
      </c>
      <c r="C132" s="399"/>
      <c r="D132" s="559"/>
      <c r="E132" s="260"/>
    </row>
    <row r="133" spans="1:5" ht="12" customHeight="1">
      <c r="A133" s="15" t="s">
        <v>259</v>
      </c>
      <c r="B133" s="12" t="s">
        <v>455</v>
      </c>
      <c r="C133" s="399"/>
      <c r="D133" s="559"/>
      <c r="E133" s="260"/>
    </row>
    <row r="134" spans="1:5" ht="12" customHeight="1" thickBot="1">
      <c r="A134" s="13" t="s">
        <v>260</v>
      </c>
      <c r="B134" s="12" t="s">
        <v>456</v>
      </c>
      <c r="C134" s="399"/>
      <c r="D134" s="559"/>
      <c r="E134" s="260"/>
    </row>
    <row r="135" spans="1:5" ht="12" customHeight="1" thickBot="1">
      <c r="A135" s="20" t="s">
        <v>22</v>
      </c>
      <c r="B135" s="138" t="s">
        <v>448</v>
      </c>
      <c r="C135" s="398">
        <f>SUM(C136:C141)</f>
        <v>0</v>
      </c>
      <c r="D135" s="562">
        <f>SUM(D136:D141)</f>
        <v>0</v>
      </c>
      <c r="E135" s="259">
        <f>SUM(E136:E141)</f>
        <v>0</v>
      </c>
    </row>
    <row r="136" spans="1:5" ht="12" customHeight="1">
      <c r="A136" s="15" t="s">
        <v>93</v>
      </c>
      <c r="B136" s="9" t="s">
        <v>457</v>
      </c>
      <c r="C136" s="399"/>
      <c r="D136" s="559"/>
      <c r="E136" s="260"/>
    </row>
    <row r="137" spans="1:5" ht="12" customHeight="1">
      <c r="A137" s="15" t="s">
        <v>94</v>
      </c>
      <c r="B137" s="9" t="s">
        <v>449</v>
      </c>
      <c r="C137" s="399"/>
      <c r="D137" s="559"/>
      <c r="E137" s="260"/>
    </row>
    <row r="138" spans="1:5" ht="12" customHeight="1">
      <c r="A138" s="15" t="s">
        <v>95</v>
      </c>
      <c r="B138" s="9" t="s">
        <v>450</v>
      </c>
      <c r="C138" s="399"/>
      <c r="D138" s="559"/>
      <c r="E138" s="260"/>
    </row>
    <row r="139" spans="1:5" ht="12" customHeight="1">
      <c r="A139" s="15" t="s">
        <v>162</v>
      </c>
      <c r="B139" s="9" t="s">
        <v>451</v>
      </c>
      <c r="C139" s="399"/>
      <c r="D139" s="559"/>
      <c r="E139" s="260"/>
    </row>
    <row r="140" spans="1:5" ht="12" customHeight="1">
      <c r="A140" s="15" t="s">
        <v>163</v>
      </c>
      <c r="B140" s="9" t="s">
        <v>452</v>
      </c>
      <c r="C140" s="399"/>
      <c r="D140" s="559"/>
      <c r="E140" s="260"/>
    </row>
    <row r="141" spans="1:5" ht="12" customHeight="1" thickBot="1">
      <c r="A141" s="13" t="s">
        <v>164</v>
      </c>
      <c r="B141" s="9" t="s">
        <v>453</v>
      </c>
      <c r="C141" s="399"/>
      <c r="D141" s="559"/>
      <c r="E141" s="260"/>
    </row>
    <row r="142" spans="1:5" ht="12" customHeight="1" thickBot="1">
      <c r="A142" s="20" t="s">
        <v>23</v>
      </c>
      <c r="B142" s="138" t="s">
        <v>461</v>
      </c>
      <c r="C142" s="405">
        <f>+C143+C144+C145+C146</f>
        <v>0</v>
      </c>
      <c r="D142" s="561">
        <f>+D143+D144+D145+D146</f>
        <v>0</v>
      </c>
      <c r="E142" s="447">
        <f>+E143+E144+E145+E146</f>
        <v>555</v>
      </c>
    </row>
    <row r="143" spans="1:5" ht="12" customHeight="1">
      <c r="A143" s="15" t="s">
        <v>96</v>
      </c>
      <c r="B143" s="9" t="s">
        <v>366</v>
      </c>
      <c r="C143" s="399"/>
      <c r="D143" s="559"/>
      <c r="E143" s="260"/>
    </row>
    <row r="144" spans="1:5" ht="12" customHeight="1">
      <c r="A144" s="15" t="s">
        <v>97</v>
      </c>
      <c r="B144" s="9" t="s">
        <v>367</v>
      </c>
      <c r="C144" s="399"/>
      <c r="D144" s="559"/>
      <c r="E144" s="260">
        <v>555</v>
      </c>
    </row>
    <row r="145" spans="1:5" ht="12" customHeight="1">
      <c r="A145" s="15" t="s">
        <v>280</v>
      </c>
      <c r="B145" s="9" t="s">
        <v>462</v>
      </c>
      <c r="C145" s="399"/>
      <c r="D145" s="559"/>
      <c r="E145" s="260"/>
    </row>
    <row r="146" spans="1:5" ht="12" customHeight="1" thickBot="1">
      <c r="A146" s="13" t="s">
        <v>281</v>
      </c>
      <c r="B146" s="7" t="s">
        <v>386</v>
      </c>
      <c r="C146" s="399"/>
      <c r="D146" s="559"/>
      <c r="E146" s="260"/>
    </row>
    <row r="147" spans="1:5" ht="12" customHeight="1" thickBot="1">
      <c r="A147" s="20" t="s">
        <v>24</v>
      </c>
      <c r="B147" s="138" t="s">
        <v>463</v>
      </c>
      <c r="C147" s="503">
        <f>SUM(C148:C152)</f>
        <v>0</v>
      </c>
      <c r="D147" s="560">
        <f>SUM(D148:D152)</f>
        <v>0</v>
      </c>
      <c r="E147" s="497">
        <f>SUM(E148:E152)</f>
        <v>0</v>
      </c>
    </row>
    <row r="148" spans="1:5" ht="12" customHeight="1">
      <c r="A148" s="15" t="s">
        <v>98</v>
      </c>
      <c r="B148" s="9" t="s">
        <v>458</v>
      </c>
      <c r="C148" s="399"/>
      <c r="D148" s="559"/>
      <c r="E148" s="260"/>
    </row>
    <row r="149" spans="1:5" ht="12" customHeight="1">
      <c r="A149" s="15" t="s">
        <v>99</v>
      </c>
      <c r="B149" s="9" t="s">
        <v>465</v>
      </c>
      <c r="C149" s="399"/>
      <c r="D149" s="559"/>
      <c r="E149" s="260"/>
    </row>
    <row r="150" spans="1:5" ht="12" customHeight="1">
      <c r="A150" s="15" t="s">
        <v>292</v>
      </c>
      <c r="B150" s="9" t="s">
        <v>460</v>
      </c>
      <c r="C150" s="399"/>
      <c r="D150" s="559"/>
      <c r="E150" s="260"/>
    </row>
    <row r="151" spans="1:5" ht="12" customHeight="1">
      <c r="A151" s="15" t="s">
        <v>293</v>
      </c>
      <c r="B151" s="9" t="s">
        <v>466</v>
      </c>
      <c r="C151" s="399"/>
      <c r="D151" s="559"/>
      <c r="E151" s="260"/>
    </row>
    <row r="152" spans="1:5" ht="12" customHeight="1" thickBot="1">
      <c r="A152" s="15" t="s">
        <v>464</v>
      </c>
      <c r="B152" s="9" t="s">
        <v>467</v>
      </c>
      <c r="C152" s="399"/>
      <c r="D152" s="559"/>
      <c r="E152" s="260"/>
    </row>
    <row r="153" spans="1:5" ht="12" customHeight="1" thickBot="1">
      <c r="A153" s="20" t="s">
        <v>25</v>
      </c>
      <c r="B153" s="138" t="s">
        <v>468</v>
      </c>
      <c r="C153" s="504"/>
      <c r="D153" s="558"/>
      <c r="E153" s="498"/>
    </row>
    <row r="154" spans="1:5" ht="12" customHeight="1" thickBot="1">
      <c r="A154" s="20" t="s">
        <v>26</v>
      </c>
      <c r="B154" s="138" t="s">
        <v>469</v>
      </c>
      <c r="C154" s="504"/>
      <c r="D154" s="558"/>
      <c r="E154" s="498"/>
    </row>
    <row r="155" spans="1:9" ht="15" customHeight="1" thickBot="1">
      <c r="A155" s="20" t="s">
        <v>27</v>
      </c>
      <c r="B155" s="138" t="s">
        <v>471</v>
      </c>
      <c r="C155" s="505">
        <f>+C131+C135+C142+C147+C153+C154</f>
        <v>0</v>
      </c>
      <c r="D155" s="557">
        <f>+D131+D135+D142+D147+D153+D154</f>
        <v>0</v>
      </c>
      <c r="E155" s="499">
        <f>+E131+E135+E142+E147+E153+E154</f>
        <v>555</v>
      </c>
      <c r="F155" s="428"/>
      <c r="G155" s="429"/>
      <c r="H155" s="429"/>
      <c r="I155" s="429"/>
    </row>
    <row r="156" spans="1:5" s="416" customFormat="1" ht="12.75" customHeight="1" thickBot="1">
      <c r="A156" s="291" t="s">
        <v>28</v>
      </c>
      <c r="B156" s="380" t="s">
        <v>470</v>
      </c>
      <c r="C156" s="505">
        <f>+C130+C155</f>
        <v>23314</v>
      </c>
      <c r="D156" s="557">
        <f>+D130+D155</f>
        <v>26541</v>
      </c>
      <c r="E156" s="499">
        <f>+E130+E155</f>
        <v>6539</v>
      </c>
    </row>
    <row r="157" ht="7.5" customHeight="1"/>
    <row r="158" spans="1:5" ht="15.75">
      <c r="A158" s="520" t="s">
        <v>368</v>
      </c>
      <c r="B158" s="520"/>
      <c r="C158" s="520"/>
      <c r="D158" s="520"/>
      <c r="E158" s="520"/>
    </row>
    <row r="159" spans="1:5" ht="15" customHeight="1" thickBot="1">
      <c r="A159" s="518" t="s">
        <v>141</v>
      </c>
      <c r="B159" s="518"/>
      <c r="C159" s="303"/>
      <c r="E159" s="303" t="s">
        <v>216</v>
      </c>
    </row>
    <row r="160" spans="1:5" ht="25.5" customHeight="1" thickBot="1">
      <c r="A160" s="20">
        <v>1</v>
      </c>
      <c r="B160" s="30" t="s">
        <v>472</v>
      </c>
      <c r="C160" s="556">
        <f>+C63-C130</f>
        <v>-5500</v>
      </c>
      <c r="D160" s="398">
        <f>+D63-D130</f>
        <v>-7527</v>
      </c>
      <c r="E160" s="259">
        <f>+E63-E130</f>
        <v>2953</v>
      </c>
    </row>
    <row r="161" spans="1:5" ht="32.25" customHeight="1" thickBot="1">
      <c r="A161" s="20" t="s">
        <v>19</v>
      </c>
      <c r="B161" s="30" t="s">
        <v>478</v>
      </c>
      <c r="C161" s="398">
        <f>+C87-C155</f>
        <v>5500</v>
      </c>
      <c r="D161" s="398">
        <f>+D87-D155</f>
        <v>7527</v>
      </c>
      <c r="E161" s="259">
        <f>+E87-E155</f>
        <v>-538</v>
      </c>
    </row>
  </sheetData>
  <sheetProtection sheet="1"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Pula község Önkormányzat
2015. ÉVI KÖLTSÉGVETÉSÉNEK ÖSSZEVONT MÉRLEGE&amp;10
&amp;R&amp;"Times New Roman CE,Félkövér dőlt"&amp;11 1.1. melléklet a 1/2015. (II.12.) önkormányzati rendelethez </oddHeader>
  </headerFooter>
  <rowBreaks count="2" manualBreakCount="2">
    <brk id="75" max="4" man="1"/>
    <brk id="8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17" customFormat="1" ht="21" customHeight="1" thickBot="1">
      <c r="A1" s="216"/>
      <c r="B1" s="218"/>
      <c r="C1" s="457" t="str">
        <f>+CONCATENATE("9.2. melléklet a 1/2015. (II: 12.) B13önkormányzati rendelethez")</f>
        <v>9.2. melléklet a 1/2015. (II: 12.) B13önkormányzati rendelethez</v>
      </c>
    </row>
    <row r="2" spans="1:3" s="458" customFormat="1" ht="25.5" customHeight="1">
      <c r="A2" s="408" t="s">
        <v>187</v>
      </c>
      <c r="B2" s="350" t="s">
        <v>395</v>
      </c>
      <c r="C2" s="364" t="s">
        <v>61</v>
      </c>
    </row>
    <row r="3" spans="1:3" s="458" customFormat="1" ht="24.75" thickBot="1">
      <c r="A3" s="451" t="s">
        <v>186</v>
      </c>
      <c r="B3" s="351" t="s">
        <v>394</v>
      </c>
      <c r="C3" s="365" t="s">
        <v>54</v>
      </c>
    </row>
    <row r="4" spans="1:3" s="459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223" t="s">
        <v>57</v>
      </c>
    </row>
    <row r="6" spans="1:3" s="460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460" customFormat="1" ht="15.75" customHeight="1" thickBot="1">
      <c r="A7" s="224"/>
      <c r="B7" s="225" t="s">
        <v>58</v>
      </c>
      <c r="C7" s="226"/>
    </row>
    <row r="8" spans="1:3" s="366" customFormat="1" ht="12" customHeight="1" thickBot="1">
      <c r="A8" s="197" t="s">
        <v>18</v>
      </c>
      <c r="B8" s="227" t="s">
        <v>519</v>
      </c>
      <c r="C8" s="312">
        <f>SUM(C9:C19)</f>
        <v>0</v>
      </c>
    </row>
    <row r="9" spans="1:3" s="366" customFormat="1" ht="12" customHeight="1">
      <c r="A9" s="452" t="s">
        <v>100</v>
      </c>
      <c r="B9" s="10" t="s">
        <v>269</v>
      </c>
      <c r="C9" s="355"/>
    </row>
    <row r="10" spans="1:3" s="366" customFormat="1" ht="12" customHeight="1">
      <c r="A10" s="453" t="s">
        <v>101</v>
      </c>
      <c r="B10" s="8" t="s">
        <v>270</v>
      </c>
      <c r="C10" s="310"/>
    </row>
    <row r="11" spans="1:3" s="366" customFormat="1" ht="12" customHeight="1">
      <c r="A11" s="453" t="s">
        <v>102</v>
      </c>
      <c r="B11" s="8" t="s">
        <v>271</v>
      </c>
      <c r="C11" s="310"/>
    </row>
    <row r="12" spans="1:3" s="366" customFormat="1" ht="12" customHeight="1">
      <c r="A12" s="453" t="s">
        <v>103</v>
      </c>
      <c r="B12" s="8" t="s">
        <v>272</v>
      </c>
      <c r="C12" s="310"/>
    </row>
    <row r="13" spans="1:3" s="366" customFormat="1" ht="12" customHeight="1">
      <c r="A13" s="453" t="s">
        <v>135</v>
      </c>
      <c r="B13" s="8" t="s">
        <v>273</v>
      </c>
      <c r="C13" s="310"/>
    </row>
    <row r="14" spans="1:3" s="366" customFormat="1" ht="12" customHeight="1">
      <c r="A14" s="453" t="s">
        <v>104</v>
      </c>
      <c r="B14" s="8" t="s">
        <v>396</v>
      </c>
      <c r="C14" s="310"/>
    </row>
    <row r="15" spans="1:3" s="366" customFormat="1" ht="12" customHeight="1">
      <c r="A15" s="453" t="s">
        <v>105</v>
      </c>
      <c r="B15" s="7" t="s">
        <v>397</v>
      </c>
      <c r="C15" s="310"/>
    </row>
    <row r="16" spans="1:3" s="366" customFormat="1" ht="12" customHeight="1">
      <c r="A16" s="453" t="s">
        <v>115</v>
      </c>
      <c r="B16" s="8" t="s">
        <v>276</v>
      </c>
      <c r="C16" s="356"/>
    </row>
    <row r="17" spans="1:3" s="461" customFormat="1" ht="12" customHeight="1">
      <c r="A17" s="453" t="s">
        <v>116</v>
      </c>
      <c r="B17" s="8" t="s">
        <v>277</v>
      </c>
      <c r="C17" s="310"/>
    </row>
    <row r="18" spans="1:3" s="461" customFormat="1" ht="12" customHeight="1">
      <c r="A18" s="453" t="s">
        <v>117</v>
      </c>
      <c r="B18" s="8" t="s">
        <v>431</v>
      </c>
      <c r="C18" s="311"/>
    </row>
    <row r="19" spans="1:3" s="461" customFormat="1" ht="12" customHeight="1" thickBot="1">
      <c r="A19" s="453" t="s">
        <v>118</v>
      </c>
      <c r="B19" s="7" t="s">
        <v>278</v>
      </c>
      <c r="C19" s="311"/>
    </row>
    <row r="20" spans="1:3" s="366" customFormat="1" ht="12" customHeight="1" thickBot="1">
      <c r="A20" s="197" t="s">
        <v>19</v>
      </c>
      <c r="B20" s="227" t="s">
        <v>398</v>
      </c>
      <c r="C20" s="312">
        <f>SUM(C21:C23)</f>
        <v>0</v>
      </c>
    </row>
    <row r="21" spans="1:3" s="461" customFormat="1" ht="12" customHeight="1">
      <c r="A21" s="453" t="s">
        <v>106</v>
      </c>
      <c r="B21" s="9" t="s">
        <v>246</v>
      </c>
      <c r="C21" s="310"/>
    </row>
    <row r="22" spans="1:3" s="461" customFormat="1" ht="12" customHeight="1">
      <c r="A22" s="453" t="s">
        <v>107</v>
      </c>
      <c r="B22" s="8" t="s">
        <v>399</v>
      </c>
      <c r="C22" s="310"/>
    </row>
    <row r="23" spans="1:3" s="461" customFormat="1" ht="12" customHeight="1">
      <c r="A23" s="453" t="s">
        <v>108</v>
      </c>
      <c r="B23" s="8" t="s">
        <v>400</v>
      </c>
      <c r="C23" s="310"/>
    </row>
    <row r="24" spans="1:3" s="461" customFormat="1" ht="12" customHeight="1" thickBot="1">
      <c r="A24" s="453" t="s">
        <v>109</v>
      </c>
      <c r="B24" s="8" t="s">
        <v>520</v>
      </c>
      <c r="C24" s="310"/>
    </row>
    <row r="25" spans="1:3" s="461" customFormat="1" ht="12" customHeight="1" thickBot="1">
      <c r="A25" s="205" t="s">
        <v>20</v>
      </c>
      <c r="B25" s="138" t="s">
        <v>161</v>
      </c>
      <c r="C25" s="336"/>
    </row>
    <row r="26" spans="1:3" s="461" customFormat="1" ht="12" customHeight="1" thickBot="1">
      <c r="A26" s="205" t="s">
        <v>21</v>
      </c>
      <c r="B26" s="138" t="s">
        <v>521</v>
      </c>
      <c r="C26" s="312">
        <f>+C27+C28+C29</f>
        <v>0</v>
      </c>
    </row>
    <row r="27" spans="1:3" s="461" customFormat="1" ht="12" customHeight="1">
      <c r="A27" s="454" t="s">
        <v>256</v>
      </c>
      <c r="B27" s="455" t="s">
        <v>251</v>
      </c>
      <c r="C27" s="87"/>
    </row>
    <row r="28" spans="1:3" s="461" customFormat="1" ht="12" customHeight="1">
      <c r="A28" s="454" t="s">
        <v>259</v>
      </c>
      <c r="B28" s="455" t="s">
        <v>399</v>
      </c>
      <c r="C28" s="310"/>
    </row>
    <row r="29" spans="1:3" s="461" customFormat="1" ht="12" customHeight="1">
      <c r="A29" s="454" t="s">
        <v>260</v>
      </c>
      <c r="B29" s="456" t="s">
        <v>402</v>
      </c>
      <c r="C29" s="310"/>
    </row>
    <row r="30" spans="1:3" s="461" customFormat="1" ht="12" customHeight="1" thickBot="1">
      <c r="A30" s="453" t="s">
        <v>261</v>
      </c>
      <c r="B30" s="155" t="s">
        <v>522</v>
      </c>
      <c r="C30" s="94"/>
    </row>
    <row r="31" spans="1:3" s="461" customFormat="1" ht="12" customHeight="1" thickBot="1">
      <c r="A31" s="205" t="s">
        <v>22</v>
      </c>
      <c r="B31" s="138" t="s">
        <v>403</v>
      </c>
      <c r="C31" s="312">
        <f>+C32+C33+C34</f>
        <v>0</v>
      </c>
    </row>
    <row r="32" spans="1:3" s="461" customFormat="1" ht="12" customHeight="1">
      <c r="A32" s="454" t="s">
        <v>93</v>
      </c>
      <c r="B32" s="455" t="s">
        <v>283</v>
      </c>
      <c r="C32" s="87"/>
    </row>
    <row r="33" spans="1:3" s="461" customFormat="1" ht="12" customHeight="1">
      <c r="A33" s="454" t="s">
        <v>94</v>
      </c>
      <c r="B33" s="456" t="s">
        <v>284</v>
      </c>
      <c r="C33" s="313"/>
    </row>
    <row r="34" spans="1:3" s="461" customFormat="1" ht="12" customHeight="1" thickBot="1">
      <c r="A34" s="453" t="s">
        <v>95</v>
      </c>
      <c r="B34" s="155" t="s">
        <v>285</v>
      </c>
      <c r="C34" s="94"/>
    </row>
    <row r="35" spans="1:3" s="366" customFormat="1" ht="12" customHeight="1" thickBot="1">
      <c r="A35" s="205" t="s">
        <v>23</v>
      </c>
      <c r="B35" s="138" t="s">
        <v>371</v>
      </c>
      <c r="C35" s="336"/>
    </row>
    <row r="36" spans="1:3" s="366" customFormat="1" ht="12" customHeight="1" thickBot="1">
      <c r="A36" s="205" t="s">
        <v>24</v>
      </c>
      <c r="B36" s="138" t="s">
        <v>404</v>
      </c>
      <c r="C36" s="357"/>
    </row>
    <row r="37" spans="1:3" s="366" customFormat="1" ht="12" customHeight="1" thickBot="1">
      <c r="A37" s="197" t="s">
        <v>25</v>
      </c>
      <c r="B37" s="138" t="s">
        <v>405</v>
      </c>
      <c r="C37" s="358">
        <f>+C8+C20+C25+C26+C31+C35+C36</f>
        <v>0</v>
      </c>
    </row>
    <row r="38" spans="1:3" s="366" customFormat="1" ht="12" customHeight="1" thickBot="1">
      <c r="A38" s="228" t="s">
        <v>26</v>
      </c>
      <c r="B38" s="138" t="s">
        <v>406</v>
      </c>
      <c r="C38" s="358">
        <f>+C39+C40+C41</f>
        <v>0</v>
      </c>
    </row>
    <row r="39" spans="1:3" s="366" customFormat="1" ht="12" customHeight="1">
      <c r="A39" s="454" t="s">
        <v>407</v>
      </c>
      <c r="B39" s="455" t="s">
        <v>225</v>
      </c>
      <c r="C39" s="87"/>
    </row>
    <row r="40" spans="1:3" s="366" customFormat="1" ht="12" customHeight="1">
      <c r="A40" s="454" t="s">
        <v>408</v>
      </c>
      <c r="B40" s="456" t="s">
        <v>1</v>
      </c>
      <c r="C40" s="313"/>
    </row>
    <row r="41" spans="1:3" s="461" customFormat="1" ht="12" customHeight="1" thickBot="1">
      <c r="A41" s="453" t="s">
        <v>409</v>
      </c>
      <c r="B41" s="155" t="s">
        <v>410</v>
      </c>
      <c r="C41" s="94"/>
    </row>
    <row r="42" spans="1:3" s="461" customFormat="1" ht="15" customHeight="1" thickBot="1">
      <c r="A42" s="228" t="s">
        <v>27</v>
      </c>
      <c r="B42" s="229" t="s">
        <v>411</v>
      </c>
      <c r="C42" s="361">
        <f>+C37+C38</f>
        <v>0</v>
      </c>
    </row>
    <row r="43" spans="1:3" s="461" customFormat="1" ht="15" customHeight="1">
      <c r="A43" s="230"/>
      <c r="B43" s="231"/>
      <c r="C43" s="359"/>
    </row>
    <row r="44" spans="1:3" ht="13.5" thickBot="1">
      <c r="A44" s="232"/>
      <c r="B44" s="233"/>
      <c r="C44" s="360"/>
    </row>
    <row r="45" spans="1:3" s="460" customFormat="1" ht="16.5" customHeight="1" thickBot="1">
      <c r="A45" s="234"/>
      <c r="B45" s="235" t="s">
        <v>59</v>
      </c>
      <c r="C45" s="361"/>
    </row>
    <row r="46" spans="1:3" s="462" customFormat="1" ht="12" customHeight="1" thickBot="1">
      <c r="A46" s="205" t="s">
        <v>18</v>
      </c>
      <c r="B46" s="138" t="s">
        <v>412</v>
      </c>
      <c r="C46" s="312">
        <f>SUM(C47:C51)</f>
        <v>0</v>
      </c>
    </row>
    <row r="47" spans="1:3" ht="12" customHeight="1">
      <c r="A47" s="453" t="s">
        <v>100</v>
      </c>
      <c r="B47" s="9" t="s">
        <v>49</v>
      </c>
      <c r="C47" s="87"/>
    </row>
    <row r="48" spans="1:3" ht="12" customHeight="1">
      <c r="A48" s="453" t="s">
        <v>101</v>
      </c>
      <c r="B48" s="8" t="s">
        <v>170</v>
      </c>
      <c r="C48" s="90"/>
    </row>
    <row r="49" spans="1:3" ht="12" customHeight="1">
      <c r="A49" s="453" t="s">
        <v>102</v>
      </c>
      <c r="B49" s="8" t="s">
        <v>133</v>
      </c>
      <c r="C49" s="90"/>
    </row>
    <row r="50" spans="1:3" ht="12" customHeight="1">
      <c r="A50" s="453" t="s">
        <v>103</v>
      </c>
      <c r="B50" s="8" t="s">
        <v>171</v>
      </c>
      <c r="C50" s="90"/>
    </row>
    <row r="51" spans="1:3" ht="12" customHeight="1" thickBot="1">
      <c r="A51" s="453" t="s">
        <v>135</v>
      </c>
      <c r="B51" s="8" t="s">
        <v>172</v>
      </c>
      <c r="C51" s="90"/>
    </row>
    <row r="52" spans="1:3" ht="12" customHeight="1" thickBot="1">
      <c r="A52" s="205" t="s">
        <v>19</v>
      </c>
      <c r="B52" s="138" t="s">
        <v>413</v>
      </c>
      <c r="C52" s="312">
        <f>SUM(C53:C55)</f>
        <v>0</v>
      </c>
    </row>
    <row r="53" spans="1:3" s="462" customFormat="1" ht="12" customHeight="1">
      <c r="A53" s="453" t="s">
        <v>106</v>
      </c>
      <c r="B53" s="9" t="s">
        <v>215</v>
      </c>
      <c r="C53" s="87"/>
    </row>
    <row r="54" spans="1:3" ht="12" customHeight="1">
      <c r="A54" s="453" t="s">
        <v>107</v>
      </c>
      <c r="B54" s="8" t="s">
        <v>174</v>
      </c>
      <c r="C54" s="90"/>
    </row>
    <row r="55" spans="1:3" ht="12" customHeight="1">
      <c r="A55" s="453" t="s">
        <v>108</v>
      </c>
      <c r="B55" s="8" t="s">
        <v>60</v>
      </c>
      <c r="C55" s="90"/>
    </row>
    <row r="56" spans="1:3" ht="12" customHeight="1" thickBot="1">
      <c r="A56" s="453" t="s">
        <v>109</v>
      </c>
      <c r="B56" s="8" t="s">
        <v>523</v>
      </c>
      <c r="C56" s="90"/>
    </row>
    <row r="57" spans="1:3" ht="12" customHeight="1" thickBot="1">
      <c r="A57" s="205" t="s">
        <v>20</v>
      </c>
      <c r="B57" s="138" t="s">
        <v>12</v>
      </c>
      <c r="C57" s="336"/>
    </row>
    <row r="58" spans="1:3" ht="15" customHeight="1" thickBot="1">
      <c r="A58" s="205" t="s">
        <v>21</v>
      </c>
      <c r="B58" s="236" t="s">
        <v>529</v>
      </c>
      <c r="C58" s="362">
        <f>+C46+C52+C57</f>
        <v>0</v>
      </c>
    </row>
    <row r="59" ht="13.5" thickBot="1">
      <c r="C59" s="363"/>
    </row>
    <row r="60" spans="1:3" ht="15" customHeight="1" thickBot="1">
      <c r="A60" s="239" t="s">
        <v>518</v>
      </c>
      <c r="B60" s="240"/>
      <c r="C60" s="135"/>
    </row>
    <row r="61" spans="1:3" ht="14.25" customHeight="1" thickBot="1">
      <c r="A61" s="239" t="s">
        <v>189</v>
      </c>
      <c r="B61" s="240"/>
      <c r="C61" s="1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2">
      <selection activeCell="C1" sqref="C1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17" customFormat="1" ht="21" customHeight="1" thickBot="1">
      <c r="A1" s="216"/>
      <c r="B1" s="218"/>
      <c r="C1" s="457" t="str">
        <f>+CONCATENATE("9.2.1. melléklet a 1/2015.(II. 12.) '9.2.3. sz. mell '9.2.3. sz. mell'önkormányzati rendelethez")</f>
        <v>9.2.1. melléklet a 1/2015.(II. 12.) '9.2.3. sz. mell '9.2.3. sz. mell'önkormányzati rendelethez</v>
      </c>
    </row>
    <row r="2" spans="1:3" s="458" customFormat="1" ht="25.5" customHeight="1">
      <c r="A2" s="408" t="s">
        <v>187</v>
      </c>
      <c r="B2" s="350" t="s">
        <v>395</v>
      </c>
      <c r="C2" s="364" t="s">
        <v>61</v>
      </c>
    </row>
    <row r="3" spans="1:3" s="458" customFormat="1" ht="24.75" thickBot="1">
      <c r="A3" s="451" t="s">
        <v>186</v>
      </c>
      <c r="B3" s="351" t="s">
        <v>414</v>
      </c>
      <c r="C3" s="365" t="s">
        <v>61</v>
      </c>
    </row>
    <row r="4" spans="1:3" s="459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223" t="s">
        <v>57</v>
      </c>
    </row>
    <row r="6" spans="1:3" s="460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460" customFormat="1" ht="15.75" customHeight="1" thickBot="1">
      <c r="A7" s="224"/>
      <c r="B7" s="225" t="s">
        <v>58</v>
      </c>
      <c r="C7" s="226"/>
    </row>
    <row r="8" spans="1:3" s="366" customFormat="1" ht="12" customHeight="1" thickBot="1">
      <c r="A8" s="197" t="s">
        <v>18</v>
      </c>
      <c r="B8" s="227" t="s">
        <v>519</v>
      </c>
      <c r="C8" s="312">
        <f>SUM(C9:C19)</f>
        <v>0</v>
      </c>
    </row>
    <row r="9" spans="1:3" s="366" customFormat="1" ht="12" customHeight="1">
      <c r="A9" s="452" t="s">
        <v>100</v>
      </c>
      <c r="B9" s="10" t="s">
        <v>269</v>
      </c>
      <c r="C9" s="355"/>
    </row>
    <row r="10" spans="1:3" s="366" customFormat="1" ht="12" customHeight="1">
      <c r="A10" s="453" t="s">
        <v>101</v>
      </c>
      <c r="B10" s="8" t="s">
        <v>270</v>
      </c>
      <c r="C10" s="310"/>
    </row>
    <row r="11" spans="1:3" s="366" customFormat="1" ht="12" customHeight="1">
      <c r="A11" s="453" t="s">
        <v>102</v>
      </c>
      <c r="B11" s="8" t="s">
        <v>271</v>
      </c>
      <c r="C11" s="310"/>
    </row>
    <row r="12" spans="1:3" s="366" customFormat="1" ht="12" customHeight="1">
      <c r="A12" s="453" t="s">
        <v>103</v>
      </c>
      <c r="B12" s="8" t="s">
        <v>272</v>
      </c>
      <c r="C12" s="310"/>
    </row>
    <row r="13" spans="1:3" s="366" customFormat="1" ht="12" customHeight="1">
      <c r="A13" s="453" t="s">
        <v>135</v>
      </c>
      <c r="B13" s="8" t="s">
        <v>273</v>
      </c>
      <c r="C13" s="310"/>
    </row>
    <row r="14" spans="1:3" s="366" customFormat="1" ht="12" customHeight="1">
      <c r="A14" s="453" t="s">
        <v>104</v>
      </c>
      <c r="B14" s="8" t="s">
        <v>396</v>
      </c>
      <c r="C14" s="310"/>
    </row>
    <row r="15" spans="1:3" s="366" customFormat="1" ht="12" customHeight="1">
      <c r="A15" s="453" t="s">
        <v>105</v>
      </c>
      <c r="B15" s="7" t="s">
        <v>397</v>
      </c>
      <c r="C15" s="310"/>
    </row>
    <row r="16" spans="1:3" s="366" customFormat="1" ht="12" customHeight="1">
      <c r="A16" s="453" t="s">
        <v>115</v>
      </c>
      <c r="B16" s="8" t="s">
        <v>276</v>
      </c>
      <c r="C16" s="356"/>
    </row>
    <row r="17" spans="1:3" s="461" customFormat="1" ht="12" customHeight="1">
      <c r="A17" s="453" t="s">
        <v>116</v>
      </c>
      <c r="B17" s="8" t="s">
        <v>277</v>
      </c>
      <c r="C17" s="310"/>
    </row>
    <row r="18" spans="1:3" s="461" customFormat="1" ht="12" customHeight="1">
      <c r="A18" s="453" t="s">
        <v>117</v>
      </c>
      <c r="B18" s="8" t="s">
        <v>431</v>
      </c>
      <c r="C18" s="311"/>
    </row>
    <row r="19" spans="1:3" s="461" customFormat="1" ht="12" customHeight="1" thickBot="1">
      <c r="A19" s="453" t="s">
        <v>118</v>
      </c>
      <c r="B19" s="7" t="s">
        <v>278</v>
      </c>
      <c r="C19" s="311"/>
    </row>
    <row r="20" spans="1:3" s="366" customFormat="1" ht="12" customHeight="1" thickBot="1">
      <c r="A20" s="197" t="s">
        <v>19</v>
      </c>
      <c r="B20" s="227" t="s">
        <v>398</v>
      </c>
      <c r="C20" s="312">
        <f>SUM(C21:C23)</f>
        <v>0</v>
      </c>
    </row>
    <row r="21" spans="1:3" s="461" customFormat="1" ht="12" customHeight="1">
      <c r="A21" s="453" t="s">
        <v>106</v>
      </c>
      <c r="B21" s="9" t="s">
        <v>246</v>
      </c>
      <c r="C21" s="310"/>
    </row>
    <row r="22" spans="1:3" s="461" customFormat="1" ht="12" customHeight="1">
      <c r="A22" s="453" t="s">
        <v>107</v>
      </c>
      <c r="B22" s="8" t="s">
        <v>399</v>
      </c>
      <c r="C22" s="310"/>
    </row>
    <row r="23" spans="1:3" s="461" customFormat="1" ht="12" customHeight="1">
      <c r="A23" s="453" t="s">
        <v>108</v>
      </c>
      <c r="B23" s="8" t="s">
        <v>400</v>
      </c>
      <c r="C23" s="310"/>
    </row>
    <row r="24" spans="1:3" s="461" customFormat="1" ht="12" customHeight="1" thickBot="1">
      <c r="A24" s="453" t="s">
        <v>109</v>
      </c>
      <c r="B24" s="8" t="s">
        <v>520</v>
      </c>
      <c r="C24" s="310"/>
    </row>
    <row r="25" spans="1:3" s="461" customFormat="1" ht="12" customHeight="1" thickBot="1">
      <c r="A25" s="205" t="s">
        <v>20</v>
      </c>
      <c r="B25" s="138" t="s">
        <v>161</v>
      </c>
      <c r="C25" s="336"/>
    </row>
    <row r="26" spans="1:3" s="461" customFormat="1" ht="12" customHeight="1" thickBot="1">
      <c r="A26" s="205" t="s">
        <v>21</v>
      </c>
      <c r="B26" s="138" t="s">
        <v>521</v>
      </c>
      <c r="C26" s="312">
        <f>+C27+C28+C29</f>
        <v>0</v>
      </c>
    </row>
    <row r="27" spans="1:3" s="461" customFormat="1" ht="12" customHeight="1">
      <c r="A27" s="454" t="s">
        <v>256</v>
      </c>
      <c r="B27" s="455" t="s">
        <v>251</v>
      </c>
      <c r="C27" s="87"/>
    </row>
    <row r="28" spans="1:3" s="461" customFormat="1" ht="12" customHeight="1">
      <c r="A28" s="454" t="s">
        <v>259</v>
      </c>
      <c r="B28" s="455" t="s">
        <v>399</v>
      </c>
      <c r="C28" s="310"/>
    </row>
    <row r="29" spans="1:3" s="461" customFormat="1" ht="12" customHeight="1">
      <c r="A29" s="454" t="s">
        <v>260</v>
      </c>
      <c r="B29" s="456" t="s">
        <v>402</v>
      </c>
      <c r="C29" s="310"/>
    </row>
    <row r="30" spans="1:3" s="461" customFormat="1" ht="12" customHeight="1" thickBot="1">
      <c r="A30" s="453" t="s">
        <v>261</v>
      </c>
      <c r="B30" s="155" t="s">
        <v>522</v>
      </c>
      <c r="C30" s="94"/>
    </row>
    <row r="31" spans="1:3" s="461" customFormat="1" ht="12" customHeight="1" thickBot="1">
      <c r="A31" s="205" t="s">
        <v>22</v>
      </c>
      <c r="B31" s="138" t="s">
        <v>403</v>
      </c>
      <c r="C31" s="312">
        <f>+C32+C33+C34</f>
        <v>0</v>
      </c>
    </row>
    <row r="32" spans="1:3" s="461" customFormat="1" ht="12" customHeight="1">
      <c r="A32" s="454" t="s">
        <v>93</v>
      </c>
      <c r="B32" s="455" t="s">
        <v>283</v>
      </c>
      <c r="C32" s="87"/>
    </row>
    <row r="33" spans="1:3" s="461" customFormat="1" ht="12" customHeight="1">
      <c r="A33" s="454" t="s">
        <v>94</v>
      </c>
      <c r="B33" s="456" t="s">
        <v>284</v>
      </c>
      <c r="C33" s="313"/>
    </row>
    <row r="34" spans="1:3" s="461" customFormat="1" ht="12" customHeight="1" thickBot="1">
      <c r="A34" s="453" t="s">
        <v>95</v>
      </c>
      <c r="B34" s="155" t="s">
        <v>285</v>
      </c>
      <c r="C34" s="94"/>
    </row>
    <row r="35" spans="1:3" s="366" customFormat="1" ht="12" customHeight="1" thickBot="1">
      <c r="A35" s="205" t="s">
        <v>23</v>
      </c>
      <c r="B35" s="138" t="s">
        <v>371</v>
      </c>
      <c r="C35" s="336"/>
    </row>
    <row r="36" spans="1:3" s="366" customFormat="1" ht="12" customHeight="1" thickBot="1">
      <c r="A36" s="205" t="s">
        <v>24</v>
      </c>
      <c r="B36" s="138" t="s">
        <v>404</v>
      </c>
      <c r="C36" s="357"/>
    </row>
    <row r="37" spans="1:3" s="366" customFormat="1" ht="12" customHeight="1" thickBot="1">
      <c r="A37" s="197" t="s">
        <v>25</v>
      </c>
      <c r="B37" s="138" t="s">
        <v>405</v>
      </c>
      <c r="C37" s="358">
        <f>+C8+C20+C25+C26+C31+C35+C36</f>
        <v>0</v>
      </c>
    </row>
    <row r="38" spans="1:3" s="366" customFormat="1" ht="12" customHeight="1" thickBot="1">
      <c r="A38" s="228" t="s">
        <v>26</v>
      </c>
      <c r="B38" s="138" t="s">
        <v>406</v>
      </c>
      <c r="C38" s="358">
        <f>+C39+C40+C41</f>
        <v>0</v>
      </c>
    </row>
    <row r="39" spans="1:3" s="366" customFormat="1" ht="12" customHeight="1">
      <c r="A39" s="454" t="s">
        <v>407</v>
      </c>
      <c r="B39" s="455" t="s">
        <v>225</v>
      </c>
      <c r="C39" s="87"/>
    </row>
    <row r="40" spans="1:3" s="366" customFormat="1" ht="12" customHeight="1">
      <c r="A40" s="454" t="s">
        <v>408</v>
      </c>
      <c r="B40" s="456" t="s">
        <v>1</v>
      </c>
      <c r="C40" s="313"/>
    </row>
    <row r="41" spans="1:3" s="461" customFormat="1" ht="12" customHeight="1" thickBot="1">
      <c r="A41" s="453" t="s">
        <v>409</v>
      </c>
      <c r="B41" s="155" t="s">
        <v>410</v>
      </c>
      <c r="C41" s="94"/>
    </row>
    <row r="42" spans="1:3" s="461" customFormat="1" ht="15" customHeight="1" thickBot="1">
      <c r="A42" s="228" t="s">
        <v>27</v>
      </c>
      <c r="B42" s="229" t="s">
        <v>411</v>
      </c>
      <c r="C42" s="361">
        <f>+C37+C38</f>
        <v>0</v>
      </c>
    </row>
    <row r="43" spans="1:3" s="461" customFormat="1" ht="15" customHeight="1">
      <c r="A43" s="230"/>
      <c r="B43" s="231"/>
      <c r="C43" s="359"/>
    </row>
    <row r="44" spans="1:3" ht="13.5" thickBot="1">
      <c r="A44" s="232"/>
      <c r="B44" s="233"/>
      <c r="C44" s="360"/>
    </row>
    <row r="45" spans="1:3" s="460" customFormat="1" ht="16.5" customHeight="1" thickBot="1">
      <c r="A45" s="234"/>
      <c r="B45" s="235" t="s">
        <v>59</v>
      </c>
      <c r="C45" s="361"/>
    </row>
    <row r="46" spans="1:3" s="462" customFormat="1" ht="12" customHeight="1" thickBot="1">
      <c r="A46" s="205" t="s">
        <v>18</v>
      </c>
      <c r="B46" s="138" t="s">
        <v>412</v>
      </c>
      <c r="C46" s="312">
        <f>SUM(C47:C51)</f>
        <v>0</v>
      </c>
    </row>
    <row r="47" spans="1:3" ht="12" customHeight="1">
      <c r="A47" s="453" t="s">
        <v>100</v>
      </c>
      <c r="B47" s="9" t="s">
        <v>49</v>
      </c>
      <c r="C47" s="87"/>
    </row>
    <row r="48" spans="1:3" ht="12" customHeight="1">
      <c r="A48" s="453" t="s">
        <v>101</v>
      </c>
      <c r="B48" s="8" t="s">
        <v>170</v>
      </c>
      <c r="C48" s="90"/>
    </row>
    <row r="49" spans="1:3" ht="12" customHeight="1">
      <c r="A49" s="453" t="s">
        <v>102</v>
      </c>
      <c r="B49" s="8" t="s">
        <v>133</v>
      </c>
      <c r="C49" s="90"/>
    </row>
    <row r="50" spans="1:3" ht="12" customHeight="1">
      <c r="A50" s="453" t="s">
        <v>103</v>
      </c>
      <c r="B50" s="8" t="s">
        <v>171</v>
      </c>
      <c r="C50" s="90"/>
    </row>
    <row r="51" spans="1:3" ht="12" customHeight="1" thickBot="1">
      <c r="A51" s="453" t="s">
        <v>135</v>
      </c>
      <c r="B51" s="8" t="s">
        <v>172</v>
      </c>
      <c r="C51" s="90"/>
    </row>
    <row r="52" spans="1:3" ht="12" customHeight="1" thickBot="1">
      <c r="A52" s="205" t="s">
        <v>19</v>
      </c>
      <c r="B52" s="138" t="s">
        <v>413</v>
      </c>
      <c r="C52" s="312">
        <f>SUM(C53:C55)</f>
        <v>0</v>
      </c>
    </row>
    <row r="53" spans="1:3" s="462" customFormat="1" ht="12" customHeight="1">
      <c r="A53" s="453" t="s">
        <v>106</v>
      </c>
      <c r="B53" s="9" t="s">
        <v>215</v>
      </c>
      <c r="C53" s="87"/>
    </row>
    <row r="54" spans="1:3" ht="12" customHeight="1">
      <c r="A54" s="453" t="s">
        <v>107</v>
      </c>
      <c r="B54" s="8" t="s">
        <v>174</v>
      </c>
      <c r="C54" s="90"/>
    </row>
    <row r="55" spans="1:3" ht="12" customHeight="1">
      <c r="A55" s="453" t="s">
        <v>108</v>
      </c>
      <c r="B55" s="8" t="s">
        <v>60</v>
      </c>
      <c r="C55" s="90"/>
    </row>
    <row r="56" spans="1:3" ht="12" customHeight="1" thickBot="1">
      <c r="A56" s="453" t="s">
        <v>109</v>
      </c>
      <c r="B56" s="8" t="s">
        <v>523</v>
      </c>
      <c r="C56" s="90"/>
    </row>
    <row r="57" spans="1:3" ht="15" customHeight="1" thickBot="1">
      <c r="A57" s="205" t="s">
        <v>20</v>
      </c>
      <c r="B57" s="138" t="s">
        <v>12</v>
      </c>
      <c r="C57" s="336"/>
    </row>
    <row r="58" spans="1:3" ht="13.5" thickBot="1">
      <c r="A58" s="205" t="s">
        <v>21</v>
      </c>
      <c r="B58" s="236" t="s">
        <v>529</v>
      </c>
      <c r="C58" s="362">
        <f>+C46+C52+C57</f>
        <v>0</v>
      </c>
    </row>
    <row r="59" ht="15" customHeight="1" thickBot="1">
      <c r="C59" s="363"/>
    </row>
    <row r="60" spans="1:3" ht="14.25" customHeight="1" thickBot="1">
      <c r="A60" s="239" t="s">
        <v>518</v>
      </c>
      <c r="B60" s="240"/>
      <c r="C60" s="135"/>
    </row>
    <row r="61" spans="1:3" ht="13.5" thickBot="1">
      <c r="A61" s="239" t="s">
        <v>189</v>
      </c>
      <c r="B61" s="240"/>
      <c r="C61" s="1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5">
      <selection activeCell="C66" sqref="C66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17" customFormat="1" ht="21" customHeight="1" thickBot="1">
      <c r="A1" s="216"/>
      <c r="B1" s="218"/>
      <c r="C1" s="457" t="e">
        <f>+CONCATENATE("9.2.3. melléklet a ……/",LEFT(#REF!,4),". (….) önkormányzati rendelethez")</f>
        <v>#REF!</v>
      </c>
    </row>
    <row r="2" spans="1:3" s="458" customFormat="1" ht="25.5" customHeight="1">
      <c r="A2" s="408" t="s">
        <v>187</v>
      </c>
      <c r="B2" s="350" t="s">
        <v>395</v>
      </c>
      <c r="C2" s="364" t="s">
        <v>61</v>
      </c>
    </row>
    <row r="3" spans="1:3" s="458" customFormat="1" ht="24.75" thickBot="1">
      <c r="A3" s="451" t="s">
        <v>186</v>
      </c>
      <c r="B3" s="351" t="s">
        <v>530</v>
      </c>
      <c r="C3" s="365" t="s">
        <v>426</v>
      </c>
    </row>
    <row r="4" spans="1:3" s="459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223" t="s">
        <v>57</v>
      </c>
    </row>
    <row r="6" spans="1:3" s="460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460" customFormat="1" ht="15.75" customHeight="1" thickBot="1">
      <c r="A7" s="224"/>
      <c r="B7" s="225" t="s">
        <v>58</v>
      </c>
      <c r="C7" s="226"/>
    </row>
    <row r="8" spans="1:3" s="366" customFormat="1" ht="12" customHeight="1" thickBot="1">
      <c r="A8" s="197" t="s">
        <v>18</v>
      </c>
      <c r="B8" s="227" t="s">
        <v>519</v>
      </c>
      <c r="C8" s="312">
        <f>SUM(C9:C19)</f>
        <v>0</v>
      </c>
    </row>
    <row r="9" spans="1:3" s="366" customFormat="1" ht="12" customHeight="1">
      <c r="A9" s="452" t="s">
        <v>100</v>
      </c>
      <c r="B9" s="10" t="s">
        <v>269</v>
      </c>
      <c r="C9" s="355"/>
    </row>
    <row r="10" spans="1:3" s="366" customFormat="1" ht="12" customHeight="1">
      <c r="A10" s="453" t="s">
        <v>101</v>
      </c>
      <c r="B10" s="8" t="s">
        <v>270</v>
      </c>
      <c r="C10" s="310"/>
    </row>
    <row r="11" spans="1:3" s="366" customFormat="1" ht="12" customHeight="1">
      <c r="A11" s="453" t="s">
        <v>102</v>
      </c>
      <c r="B11" s="8" t="s">
        <v>271</v>
      </c>
      <c r="C11" s="310"/>
    </row>
    <row r="12" spans="1:3" s="366" customFormat="1" ht="12" customHeight="1">
      <c r="A12" s="453" t="s">
        <v>103</v>
      </c>
      <c r="B12" s="8" t="s">
        <v>272</v>
      </c>
      <c r="C12" s="310"/>
    </row>
    <row r="13" spans="1:3" s="366" customFormat="1" ht="12" customHeight="1">
      <c r="A13" s="453" t="s">
        <v>135</v>
      </c>
      <c r="B13" s="8" t="s">
        <v>273</v>
      </c>
      <c r="C13" s="310"/>
    </row>
    <row r="14" spans="1:3" s="366" customFormat="1" ht="12" customHeight="1">
      <c r="A14" s="453" t="s">
        <v>104</v>
      </c>
      <c r="B14" s="8" t="s">
        <v>396</v>
      </c>
      <c r="C14" s="310"/>
    </row>
    <row r="15" spans="1:3" s="366" customFormat="1" ht="12" customHeight="1">
      <c r="A15" s="453" t="s">
        <v>105</v>
      </c>
      <c r="B15" s="7" t="s">
        <v>397</v>
      </c>
      <c r="C15" s="310"/>
    </row>
    <row r="16" spans="1:3" s="366" customFormat="1" ht="12" customHeight="1">
      <c r="A16" s="453" t="s">
        <v>115</v>
      </c>
      <c r="B16" s="8" t="s">
        <v>276</v>
      </c>
      <c r="C16" s="356"/>
    </row>
    <row r="17" spans="1:3" s="461" customFormat="1" ht="12" customHeight="1">
      <c r="A17" s="453" t="s">
        <v>116</v>
      </c>
      <c r="B17" s="8" t="s">
        <v>277</v>
      </c>
      <c r="C17" s="310"/>
    </row>
    <row r="18" spans="1:3" s="461" customFormat="1" ht="12" customHeight="1">
      <c r="A18" s="453" t="s">
        <v>117</v>
      </c>
      <c r="B18" s="8" t="s">
        <v>431</v>
      </c>
      <c r="C18" s="311"/>
    </row>
    <row r="19" spans="1:3" s="461" customFormat="1" ht="12" customHeight="1" thickBot="1">
      <c r="A19" s="453" t="s">
        <v>118</v>
      </c>
      <c r="B19" s="7" t="s">
        <v>278</v>
      </c>
      <c r="C19" s="311"/>
    </row>
    <row r="20" spans="1:3" s="366" customFormat="1" ht="12" customHeight="1" thickBot="1">
      <c r="A20" s="197" t="s">
        <v>19</v>
      </c>
      <c r="B20" s="227" t="s">
        <v>398</v>
      </c>
      <c r="C20" s="312">
        <f>SUM(C21:C23)</f>
        <v>0</v>
      </c>
    </row>
    <row r="21" spans="1:3" s="461" customFormat="1" ht="12" customHeight="1">
      <c r="A21" s="453" t="s">
        <v>106</v>
      </c>
      <c r="B21" s="9" t="s">
        <v>246</v>
      </c>
      <c r="C21" s="310"/>
    </row>
    <row r="22" spans="1:3" s="461" customFormat="1" ht="12" customHeight="1">
      <c r="A22" s="453" t="s">
        <v>107</v>
      </c>
      <c r="B22" s="8" t="s">
        <v>399</v>
      </c>
      <c r="C22" s="310"/>
    </row>
    <row r="23" spans="1:3" s="461" customFormat="1" ht="12" customHeight="1">
      <c r="A23" s="453" t="s">
        <v>108</v>
      </c>
      <c r="B23" s="8" t="s">
        <v>400</v>
      </c>
      <c r="C23" s="310"/>
    </row>
    <row r="24" spans="1:3" s="461" customFormat="1" ht="12" customHeight="1" thickBot="1">
      <c r="A24" s="453" t="s">
        <v>109</v>
      </c>
      <c r="B24" s="8" t="s">
        <v>520</v>
      </c>
      <c r="C24" s="310"/>
    </row>
    <row r="25" spans="1:3" s="461" customFormat="1" ht="12" customHeight="1" thickBot="1">
      <c r="A25" s="205" t="s">
        <v>20</v>
      </c>
      <c r="B25" s="138" t="s">
        <v>161</v>
      </c>
      <c r="C25" s="336"/>
    </row>
    <row r="26" spans="1:3" s="461" customFormat="1" ht="12" customHeight="1" thickBot="1">
      <c r="A26" s="205" t="s">
        <v>21</v>
      </c>
      <c r="B26" s="138" t="s">
        <v>521</v>
      </c>
      <c r="C26" s="312">
        <f>+C27+C28+C29</f>
        <v>0</v>
      </c>
    </row>
    <row r="27" spans="1:3" s="461" customFormat="1" ht="12" customHeight="1">
      <c r="A27" s="454" t="s">
        <v>256</v>
      </c>
      <c r="B27" s="455" t="s">
        <v>251</v>
      </c>
      <c r="C27" s="87"/>
    </row>
    <row r="28" spans="1:3" s="461" customFormat="1" ht="12" customHeight="1">
      <c r="A28" s="454" t="s">
        <v>259</v>
      </c>
      <c r="B28" s="455" t="s">
        <v>399</v>
      </c>
      <c r="C28" s="310"/>
    </row>
    <row r="29" spans="1:3" s="461" customFormat="1" ht="12" customHeight="1">
      <c r="A29" s="454" t="s">
        <v>260</v>
      </c>
      <c r="B29" s="456" t="s">
        <v>402</v>
      </c>
      <c r="C29" s="310"/>
    </row>
    <row r="30" spans="1:3" s="461" customFormat="1" ht="12" customHeight="1" thickBot="1">
      <c r="A30" s="453" t="s">
        <v>261</v>
      </c>
      <c r="B30" s="155" t="s">
        <v>522</v>
      </c>
      <c r="C30" s="94"/>
    </row>
    <row r="31" spans="1:3" s="461" customFormat="1" ht="12" customHeight="1" thickBot="1">
      <c r="A31" s="205" t="s">
        <v>22</v>
      </c>
      <c r="B31" s="138" t="s">
        <v>403</v>
      </c>
      <c r="C31" s="312">
        <f>+C32+C33+C34</f>
        <v>0</v>
      </c>
    </row>
    <row r="32" spans="1:3" s="461" customFormat="1" ht="12" customHeight="1">
      <c r="A32" s="454" t="s">
        <v>93</v>
      </c>
      <c r="B32" s="455" t="s">
        <v>283</v>
      </c>
      <c r="C32" s="87"/>
    </row>
    <row r="33" spans="1:3" s="461" customFormat="1" ht="12" customHeight="1">
      <c r="A33" s="454" t="s">
        <v>94</v>
      </c>
      <c r="B33" s="456" t="s">
        <v>284</v>
      </c>
      <c r="C33" s="313"/>
    </row>
    <row r="34" spans="1:3" s="461" customFormat="1" ht="12" customHeight="1" thickBot="1">
      <c r="A34" s="453" t="s">
        <v>95</v>
      </c>
      <c r="B34" s="155" t="s">
        <v>285</v>
      </c>
      <c r="C34" s="94"/>
    </row>
    <row r="35" spans="1:3" s="366" customFormat="1" ht="12" customHeight="1" thickBot="1">
      <c r="A35" s="205" t="s">
        <v>23</v>
      </c>
      <c r="B35" s="138" t="s">
        <v>371</v>
      </c>
      <c r="C35" s="336"/>
    </row>
    <row r="36" spans="1:3" s="366" customFormat="1" ht="12" customHeight="1" thickBot="1">
      <c r="A36" s="205" t="s">
        <v>24</v>
      </c>
      <c r="B36" s="138" t="s">
        <v>404</v>
      </c>
      <c r="C36" s="357"/>
    </row>
    <row r="37" spans="1:3" s="366" customFormat="1" ht="12" customHeight="1" thickBot="1">
      <c r="A37" s="197" t="s">
        <v>25</v>
      </c>
      <c r="B37" s="138" t="s">
        <v>405</v>
      </c>
      <c r="C37" s="358">
        <f>+C8+C20+C25+C26+C31+C35+C36</f>
        <v>0</v>
      </c>
    </row>
    <row r="38" spans="1:3" s="366" customFormat="1" ht="12" customHeight="1" thickBot="1">
      <c r="A38" s="228" t="s">
        <v>26</v>
      </c>
      <c r="B38" s="138" t="s">
        <v>406</v>
      </c>
      <c r="C38" s="358">
        <f>+C39+C40+C41</f>
        <v>0</v>
      </c>
    </row>
    <row r="39" spans="1:3" s="366" customFormat="1" ht="12" customHeight="1">
      <c r="A39" s="454" t="s">
        <v>407</v>
      </c>
      <c r="B39" s="455" t="s">
        <v>225</v>
      </c>
      <c r="C39" s="87"/>
    </row>
    <row r="40" spans="1:3" s="366" customFormat="1" ht="12" customHeight="1">
      <c r="A40" s="454" t="s">
        <v>408</v>
      </c>
      <c r="B40" s="456" t="s">
        <v>1</v>
      </c>
      <c r="C40" s="313"/>
    </row>
    <row r="41" spans="1:3" s="461" customFormat="1" ht="12" customHeight="1" thickBot="1">
      <c r="A41" s="453" t="s">
        <v>409</v>
      </c>
      <c r="B41" s="155" t="s">
        <v>410</v>
      </c>
      <c r="C41" s="94"/>
    </row>
    <row r="42" spans="1:3" s="461" customFormat="1" ht="15" customHeight="1" thickBot="1">
      <c r="A42" s="228" t="s">
        <v>27</v>
      </c>
      <c r="B42" s="229" t="s">
        <v>411</v>
      </c>
      <c r="C42" s="361">
        <f>+C37+C38</f>
        <v>0</v>
      </c>
    </row>
    <row r="43" spans="1:3" s="461" customFormat="1" ht="15" customHeight="1">
      <c r="A43" s="230"/>
      <c r="B43" s="231"/>
      <c r="C43" s="359"/>
    </row>
    <row r="44" spans="1:3" ht="13.5" thickBot="1">
      <c r="A44" s="232"/>
      <c r="B44" s="233"/>
      <c r="C44" s="360"/>
    </row>
    <row r="45" spans="1:3" s="460" customFormat="1" ht="16.5" customHeight="1" thickBot="1">
      <c r="A45" s="234"/>
      <c r="B45" s="235" t="s">
        <v>59</v>
      </c>
      <c r="C45" s="361"/>
    </row>
    <row r="46" spans="1:3" s="462" customFormat="1" ht="12" customHeight="1" thickBot="1">
      <c r="A46" s="205" t="s">
        <v>18</v>
      </c>
      <c r="B46" s="138" t="s">
        <v>412</v>
      </c>
      <c r="C46" s="312">
        <f>SUM(C47:C51)</f>
        <v>0</v>
      </c>
    </row>
    <row r="47" spans="1:3" ht="12" customHeight="1">
      <c r="A47" s="453" t="s">
        <v>100</v>
      </c>
      <c r="B47" s="9" t="s">
        <v>49</v>
      </c>
      <c r="C47" s="87"/>
    </row>
    <row r="48" spans="1:3" ht="12" customHeight="1">
      <c r="A48" s="453" t="s">
        <v>101</v>
      </c>
      <c r="B48" s="8" t="s">
        <v>170</v>
      </c>
      <c r="C48" s="90"/>
    </row>
    <row r="49" spans="1:3" ht="12" customHeight="1">
      <c r="A49" s="453" t="s">
        <v>102</v>
      </c>
      <c r="B49" s="8" t="s">
        <v>133</v>
      </c>
      <c r="C49" s="90"/>
    </row>
    <row r="50" spans="1:3" ht="12" customHeight="1">
      <c r="A50" s="453" t="s">
        <v>103</v>
      </c>
      <c r="B50" s="8" t="s">
        <v>171</v>
      </c>
      <c r="C50" s="90"/>
    </row>
    <row r="51" spans="1:3" ht="12" customHeight="1" thickBot="1">
      <c r="A51" s="453" t="s">
        <v>135</v>
      </c>
      <c r="B51" s="8" t="s">
        <v>172</v>
      </c>
      <c r="C51" s="90"/>
    </row>
    <row r="52" spans="1:3" ht="12" customHeight="1" thickBot="1">
      <c r="A52" s="205" t="s">
        <v>19</v>
      </c>
      <c r="B52" s="138" t="s">
        <v>413</v>
      </c>
      <c r="C52" s="312">
        <f>SUM(C53:C55)</f>
        <v>0</v>
      </c>
    </row>
    <row r="53" spans="1:3" s="462" customFormat="1" ht="12" customHeight="1">
      <c r="A53" s="453" t="s">
        <v>106</v>
      </c>
      <c r="B53" s="9" t="s">
        <v>215</v>
      </c>
      <c r="C53" s="87"/>
    </row>
    <row r="54" spans="1:3" ht="12" customHeight="1">
      <c r="A54" s="453" t="s">
        <v>107</v>
      </c>
      <c r="B54" s="8" t="s">
        <v>174</v>
      </c>
      <c r="C54" s="90"/>
    </row>
    <row r="55" spans="1:3" ht="12" customHeight="1">
      <c r="A55" s="453" t="s">
        <v>108</v>
      </c>
      <c r="B55" s="8" t="s">
        <v>60</v>
      </c>
      <c r="C55" s="90"/>
    </row>
    <row r="56" spans="1:3" ht="12" customHeight="1" thickBot="1">
      <c r="A56" s="453" t="s">
        <v>109</v>
      </c>
      <c r="B56" s="8" t="s">
        <v>523</v>
      </c>
      <c r="C56" s="90"/>
    </row>
    <row r="57" spans="1:3" ht="15" customHeight="1" thickBot="1">
      <c r="A57" s="205" t="s">
        <v>20</v>
      </c>
      <c r="B57" s="138" t="s">
        <v>12</v>
      </c>
      <c r="C57" s="336"/>
    </row>
    <row r="58" spans="1:3" ht="13.5" thickBot="1">
      <c r="A58" s="205" t="s">
        <v>21</v>
      </c>
      <c r="B58" s="236" t="s">
        <v>529</v>
      </c>
      <c r="C58" s="362">
        <f>+C46+C52+C57</f>
        <v>0</v>
      </c>
    </row>
    <row r="59" ht="15" customHeight="1" thickBot="1">
      <c r="C59" s="363"/>
    </row>
    <row r="60" spans="1:3" ht="14.25" customHeight="1" thickBot="1">
      <c r="A60" s="239" t="s">
        <v>518</v>
      </c>
      <c r="B60" s="240"/>
      <c r="C60" s="135"/>
    </row>
    <row r="61" spans="1:3" ht="13.5" thickBot="1">
      <c r="A61" s="239" t="s">
        <v>189</v>
      </c>
      <c r="B61" s="240"/>
      <c r="C61" s="13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70">
      <selection activeCell="C56" sqref="C56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17" customFormat="1" ht="21" customHeight="1" thickBot="1">
      <c r="A1" s="216"/>
      <c r="B1" s="218"/>
      <c r="C1" s="457" t="e">
        <f>+CONCATENATE("9.3. melléklet a ……/",LEFT(#REF!,4),". (….) önkormányzati rendelethez")</f>
        <v>#REF!</v>
      </c>
    </row>
    <row r="2" spans="1:3" s="458" customFormat="1" ht="25.5" customHeight="1">
      <c r="A2" s="408" t="s">
        <v>187</v>
      </c>
      <c r="B2" s="350" t="s">
        <v>190</v>
      </c>
      <c r="C2" s="364" t="s">
        <v>62</v>
      </c>
    </row>
    <row r="3" spans="1:3" s="458" customFormat="1" ht="24.75" thickBot="1">
      <c r="A3" s="451" t="s">
        <v>186</v>
      </c>
      <c r="B3" s="351" t="s">
        <v>394</v>
      </c>
      <c r="C3" s="365" t="s">
        <v>54</v>
      </c>
    </row>
    <row r="4" spans="1:3" s="459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223" t="s">
        <v>57</v>
      </c>
    </row>
    <row r="6" spans="1:3" s="460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460" customFormat="1" ht="15.75" customHeight="1" thickBot="1">
      <c r="A7" s="224"/>
      <c r="B7" s="225" t="s">
        <v>58</v>
      </c>
      <c r="C7" s="226"/>
    </row>
    <row r="8" spans="1:3" s="366" customFormat="1" ht="12" customHeight="1" thickBot="1">
      <c r="A8" s="197" t="s">
        <v>18</v>
      </c>
      <c r="B8" s="227" t="s">
        <v>519</v>
      </c>
      <c r="C8" s="312">
        <f>SUM(C9:C19)</f>
        <v>0</v>
      </c>
    </row>
    <row r="9" spans="1:3" s="366" customFormat="1" ht="12" customHeight="1">
      <c r="A9" s="452" t="s">
        <v>100</v>
      </c>
      <c r="B9" s="10" t="s">
        <v>269</v>
      </c>
      <c r="C9" s="355"/>
    </row>
    <row r="10" spans="1:3" s="366" customFormat="1" ht="12" customHeight="1">
      <c r="A10" s="453" t="s">
        <v>101</v>
      </c>
      <c r="B10" s="8" t="s">
        <v>270</v>
      </c>
      <c r="C10" s="310"/>
    </row>
    <row r="11" spans="1:3" s="366" customFormat="1" ht="12" customHeight="1">
      <c r="A11" s="453" t="s">
        <v>102</v>
      </c>
      <c r="B11" s="8" t="s">
        <v>271</v>
      </c>
      <c r="C11" s="310"/>
    </row>
    <row r="12" spans="1:3" s="366" customFormat="1" ht="12" customHeight="1">
      <c r="A12" s="453" t="s">
        <v>103</v>
      </c>
      <c r="B12" s="8" t="s">
        <v>272</v>
      </c>
      <c r="C12" s="310"/>
    </row>
    <row r="13" spans="1:3" s="366" customFormat="1" ht="12" customHeight="1">
      <c r="A13" s="453" t="s">
        <v>135</v>
      </c>
      <c r="B13" s="8" t="s">
        <v>273</v>
      </c>
      <c r="C13" s="310"/>
    </row>
    <row r="14" spans="1:3" s="366" customFormat="1" ht="12" customHeight="1">
      <c r="A14" s="453" t="s">
        <v>104</v>
      </c>
      <c r="B14" s="8" t="s">
        <v>396</v>
      </c>
      <c r="C14" s="310"/>
    </row>
    <row r="15" spans="1:3" s="366" customFormat="1" ht="12" customHeight="1">
      <c r="A15" s="453" t="s">
        <v>105</v>
      </c>
      <c r="B15" s="7" t="s">
        <v>397</v>
      </c>
      <c r="C15" s="310"/>
    </row>
    <row r="16" spans="1:3" s="366" customFormat="1" ht="12" customHeight="1">
      <c r="A16" s="453" t="s">
        <v>115</v>
      </c>
      <c r="B16" s="8" t="s">
        <v>276</v>
      </c>
      <c r="C16" s="356"/>
    </row>
    <row r="17" spans="1:3" s="461" customFormat="1" ht="12" customHeight="1">
      <c r="A17" s="453" t="s">
        <v>116</v>
      </c>
      <c r="B17" s="8" t="s">
        <v>277</v>
      </c>
      <c r="C17" s="310"/>
    </row>
    <row r="18" spans="1:3" s="461" customFormat="1" ht="12" customHeight="1">
      <c r="A18" s="453" t="s">
        <v>117</v>
      </c>
      <c r="B18" s="8" t="s">
        <v>431</v>
      </c>
      <c r="C18" s="311"/>
    </row>
    <row r="19" spans="1:3" s="461" customFormat="1" ht="12" customHeight="1" thickBot="1">
      <c r="A19" s="453" t="s">
        <v>118</v>
      </c>
      <c r="B19" s="7" t="s">
        <v>278</v>
      </c>
      <c r="C19" s="311"/>
    </row>
    <row r="20" spans="1:3" s="366" customFormat="1" ht="12" customHeight="1" thickBot="1">
      <c r="A20" s="197" t="s">
        <v>19</v>
      </c>
      <c r="B20" s="227" t="s">
        <v>398</v>
      </c>
      <c r="C20" s="312">
        <f>SUM(C21:C23)</f>
        <v>0</v>
      </c>
    </row>
    <row r="21" spans="1:3" s="461" customFormat="1" ht="12" customHeight="1">
      <c r="A21" s="453" t="s">
        <v>106</v>
      </c>
      <c r="B21" s="9" t="s">
        <v>246</v>
      </c>
      <c r="C21" s="310"/>
    </row>
    <row r="22" spans="1:3" s="461" customFormat="1" ht="12" customHeight="1">
      <c r="A22" s="453" t="s">
        <v>107</v>
      </c>
      <c r="B22" s="8" t="s">
        <v>399</v>
      </c>
      <c r="C22" s="310"/>
    </row>
    <row r="23" spans="1:3" s="461" customFormat="1" ht="12" customHeight="1">
      <c r="A23" s="453" t="s">
        <v>108</v>
      </c>
      <c r="B23" s="8" t="s">
        <v>400</v>
      </c>
      <c r="C23" s="310"/>
    </row>
    <row r="24" spans="1:3" s="461" customFormat="1" ht="12" customHeight="1" thickBot="1">
      <c r="A24" s="453" t="s">
        <v>109</v>
      </c>
      <c r="B24" s="8" t="s">
        <v>524</v>
      </c>
      <c r="C24" s="310"/>
    </row>
    <row r="25" spans="1:3" s="461" customFormat="1" ht="12" customHeight="1" thickBot="1">
      <c r="A25" s="205" t="s">
        <v>20</v>
      </c>
      <c r="B25" s="138" t="s">
        <v>161</v>
      </c>
      <c r="C25" s="336"/>
    </row>
    <row r="26" spans="1:3" s="461" customFormat="1" ht="12" customHeight="1" thickBot="1">
      <c r="A26" s="205" t="s">
        <v>21</v>
      </c>
      <c r="B26" s="138" t="s">
        <v>401</v>
      </c>
      <c r="C26" s="312">
        <f>+C27+C28</f>
        <v>0</v>
      </c>
    </row>
    <row r="27" spans="1:3" s="461" customFormat="1" ht="12" customHeight="1">
      <c r="A27" s="454" t="s">
        <v>256</v>
      </c>
      <c r="B27" s="455" t="s">
        <v>399</v>
      </c>
      <c r="C27" s="87"/>
    </row>
    <row r="28" spans="1:3" s="461" customFormat="1" ht="12" customHeight="1">
      <c r="A28" s="454" t="s">
        <v>259</v>
      </c>
      <c r="B28" s="456" t="s">
        <v>402</v>
      </c>
      <c r="C28" s="313"/>
    </row>
    <row r="29" spans="1:3" s="461" customFormat="1" ht="12" customHeight="1" thickBot="1">
      <c r="A29" s="453" t="s">
        <v>260</v>
      </c>
      <c r="B29" s="155" t="s">
        <v>525</v>
      </c>
      <c r="C29" s="94"/>
    </row>
    <row r="30" spans="1:3" s="461" customFormat="1" ht="12" customHeight="1" thickBot="1">
      <c r="A30" s="205" t="s">
        <v>22</v>
      </c>
      <c r="B30" s="138" t="s">
        <v>403</v>
      </c>
      <c r="C30" s="312">
        <f>+C31+C32+C33</f>
        <v>0</v>
      </c>
    </row>
    <row r="31" spans="1:3" s="461" customFormat="1" ht="12" customHeight="1">
      <c r="A31" s="454" t="s">
        <v>93</v>
      </c>
      <c r="B31" s="455" t="s">
        <v>283</v>
      </c>
      <c r="C31" s="87"/>
    </row>
    <row r="32" spans="1:3" s="461" customFormat="1" ht="12" customHeight="1">
      <c r="A32" s="454" t="s">
        <v>94</v>
      </c>
      <c r="B32" s="456" t="s">
        <v>284</v>
      </c>
      <c r="C32" s="313"/>
    </row>
    <row r="33" spans="1:3" s="461" customFormat="1" ht="12" customHeight="1" thickBot="1">
      <c r="A33" s="453" t="s">
        <v>95</v>
      </c>
      <c r="B33" s="155" t="s">
        <v>285</v>
      </c>
      <c r="C33" s="94"/>
    </row>
    <row r="34" spans="1:3" s="366" customFormat="1" ht="12" customHeight="1" thickBot="1">
      <c r="A34" s="205" t="s">
        <v>23</v>
      </c>
      <c r="B34" s="138" t="s">
        <v>371</v>
      </c>
      <c r="C34" s="336"/>
    </row>
    <row r="35" spans="1:3" s="366" customFormat="1" ht="12" customHeight="1" thickBot="1">
      <c r="A35" s="205" t="s">
        <v>24</v>
      </c>
      <c r="B35" s="138" t="s">
        <v>404</v>
      </c>
      <c r="C35" s="357"/>
    </row>
    <row r="36" spans="1:3" s="366" customFormat="1" ht="12" customHeight="1" thickBot="1">
      <c r="A36" s="197" t="s">
        <v>25</v>
      </c>
      <c r="B36" s="138" t="s">
        <v>526</v>
      </c>
      <c r="C36" s="358">
        <f>+C8+C20+C25+C26+C30+C34+C35</f>
        <v>0</v>
      </c>
    </row>
    <row r="37" spans="1:3" s="366" customFormat="1" ht="12" customHeight="1" thickBot="1">
      <c r="A37" s="228" t="s">
        <v>26</v>
      </c>
      <c r="B37" s="138" t="s">
        <v>406</v>
      </c>
      <c r="C37" s="358">
        <f>+C38+C39+C40</f>
        <v>0</v>
      </c>
    </row>
    <row r="38" spans="1:3" s="366" customFormat="1" ht="12" customHeight="1">
      <c r="A38" s="454" t="s">
        <v>407</v>
      </c>
      <c r="B38" s="455" t="s">
        <v>225</v>
      </c>
      <c r="C38" s="87"/>
    </row>
    <row r="39" spans="1:3" s="366" customFormat="1" ht="12" customHeight="1">
      <c r="A39" s="454" t="s">
        <v>408</v>
      </c>
      <c r="B39" s="456" t="s">
        <v>1</v>
      </c>
      <c r="C39" s="313"/>
    </row>
    <row r="40" spans="1:3" s="461" customFormat="1" ht="12" customHeight="1" thickBot="1">
      <c r="A40" s="453" t="s">
        <v>409</v>
      </c>
      <c r="B40" s="155" t="s">
        <v>410</v>
      </c>
      <c r="C40" s="94"/>
    </row>
    <row r="41" spans="1:3" s="461" customFormat="1" ht="15" customHeight="1" thickBot="1">
      <c r="A41" s="228" t="s">
        <v>27</v>
      </c>
      <c r="B41" s="229" t="s">
        <v>411</v>
      </c>
      <c r="C41" s="361">
        <f>+C36+C37</f>
        <v>0</v>
      </c>
    </row>
    <row r="42" spans="1:3" s="461" customFormat="1" ht="15" customHeight="1">
      <c r="A42" s="230"/>
      <c r="B42" s="231"/>
      <c r="C42" s="359"/>
    </row>
    <row r="43" spans="1:3" ht="13.5" thickBot="1">
      <c r="A43" s="232"/>
      <c r="B43" s="233"/>
      <c r="C43" s="360"/>
    </row>
    <row r="44" spans="1:3" s="460" customFormat="1" ht="16.5" customHeight="1" thickBot="1">
      <c r="A44" s="234"/>
      <c r="B44" s="235" t="s">
        <v>59</v>
      </c>
      <c r="C44" s="361"/>
    </row>
    <row r="45" spans="1:3" s="462" customFormat="1" ht="12" customHeight="1" thickBot="1">
      <c r="A45" s="205" t="s">
        <v>18</v>
      </c>
      <c r="B45" s="138" t="s">
        <v>412</v>
      </c>
      <c r="C45" s="312">
        <f>SUM(C46:C50)</f>
        <v>0</v>
      </c>
    </row>
    <row r="46" spans="1:3" ht="12" customHeight="1">
      <c r="A46" s="453" t="s">
        <v>100</v>
      </c>
      <c r="B46" s="9" t="s">
        <v>49</v>
      </c>
      <c r="C46" s="87"/>
    </row>
    <row r="47" spans="1:3" ht="12" customHeight="1">
      <c r="A47" s="453" t="s">
        <v>101</v>
      </c>
      <c r="B47" s="8" t="s">
        <v>170</v>
      </c>
      <c r="C47" s="90"/>
    </row>
    <row r="48" spans="1:3" ht="12" customHeight="1">
      <c r="A48" s="453" t="s">
        <v>102</v>
      </c>
      <c r="B48" s="8" t="s">
        <v>133</v>
      </c>
      <c r="C48" s="90"/>
    </row>
    <row r="49" spans="1:3" ht="12" customHeight="1">
      <c r="A49" s="453" t="s">
        <v>103</v>
      </c>
      <c r="B49" s="8" t="s">
        <v>171</v>
      </c>
      <c r="C49" s="90"/>
    </row>
    <row r="50" spans="1:3" ht="12" customHeight="1" thickBot="1">
      <c r="A50" s="453" t="s">
        <v>135</v>
      </c>
      <c r="B50" s="8" t="s">
        <v>172</v>
      </c>
      <c r="C50" s="90"/>
    </row>
    <row r="51" spans="1:3" ht="12" customHeight="1" thickBot="1">
      <c r="A51" s="205" t="s">
        <v>19</v>
      </c>
      <c r="B51" s="138" t="s">
        <v>413</v>
      </c>
      <c r="C51" s="312">
        <f>SUM(C52:C54)</f>
        <v>0</v>
      </c>
    </row>
    <row r="52" spans="1:3" s="462" customFormat="1" ht="12" customHeight="1">
      <c r="A52" s="453" t="s">
        <v>106</v>
      </c>
      <c r="B52" s="9" t="s">
        <v>215</v>
      </c>
      <c r="C52" s="87"/>
    </row>
    <row r="53" spans="1:3" ht="12" customHeight="1">
      <c r="A53" s="453" t="s">
        <v>107</v>
      </c>
      <c r="B53" s="8" t="s">
        <v>174</v>
      </c>
      <c r="C53" s="90"/>
    </row>
    <row r="54" spans="1:3" ht="12" customHeight="1">
      <c r="A54" s="453" t="s">
        <v>108</v>
      </c>
      <c r="B54" s="8" t="s">
        <v>60</v>
      </c>
      <c r="C54" s="90"/>
    </row>
    <row r="55" spans="1:3" ht="12" customHeight="1" thickBot="1">
      <c r="A55" s="453" t="s">
        <v>109</v>
      </c>
      <c r="B55" s="8" t="s">
        <v>523</v>
      </c>
      <c r="C55" s="90"/>
    </row>
    <row r="56" spans="1:3" ht="15" customHeight="1" thickBot="1">
      <c r="A56" s="205" t="s">
        <v>20</v>
      </c>
      <c r="B56" s="138" t="s">
        <v>12</v>
      </c>
      <c r="C56" s="336"/>
    </row>
    <row r="57" spans="1:3" ht="13.5" thickBot="1">
      <c r="A57" s="205" t="s">
        <v>21</v>
      </c>
      <c r="B57" s="236" t="s">
        <v>529</v>
      </c>
      <c r="C57" s="362">
        <f>+C45+C51+C56</f>
        <v>0</v>
      </c>
    </row>
    <row r="58" ht="15" customHeight="1" thickBot="1">
      <c r="C58" s="363"/>
    </row>
    <row r="59" spans="1:3" ht="14.25" customHeight="1" thickBot="1">
      <c r="A59" s="239" t="s">
        <v>518</v>
      </c>
      <c r="B59" s="240"/>
      <c r="C59" s="135"/>
    </row>
    <row r="60" spans="1:3" ht="13.5" thickBot="1">
      <c r="A60" s="239" t="s">
        <v>189</v>
      </c>
      <c r="B60" s="240"/>
      <c r="C60" s="13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76">
      <selection activeCell="B9" sqref="B9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17" customFormat="1" ht="21" customHeight="1" thickBot="1">
      <c r="A1" s="216"/>
      <c r="B1" s="218"/>
      <c r="C1" s="457" t="str">
        <f>+CONCATENATE("9.3.1. melléklet az 1/2015. (II. 12.) önkormányzati rendelethez")</f>
        <v>9.3.1. melléklet az 1/2015. (II. 12.) önkormányzati rendelethez</v>
      </c>
    </row>
    <row r="2" spans="1:3" s="458" customFormat="1" ht="25.5" customHeight="1">
      <c r="A2" s="408" t="s">
        <v>187</v>
      </c>
      <c r="B2" s="350" t="s">
        <v>190</v>
      </c>
      <c r="C2" s="364" t="s">
        <v>62</v>
      </c>
    </row>
    <row r="3" spans="1:3" s="458" customFormat="1" ht="24.75" thickBot="1">
      <c r="A3" s="451" t="s">
        <v>186</v>
      </c>
      <c r="B3" s="351" t="s">
        <v>414</v>
      </c>
      <c r="C3" s="365" t="s">
        <v>61</v>
      </c>
    </row>
    <row r="4" spans="1:3" s="459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223" t="s">
        <v>57</v>
      </c>
    </row>
    <row r="6" spans="1:3" s="460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460" customFormat="1" ht="15.75" customHeight="1" thickBot="1">
      <c r="A7" s="224"/>
      <c r="B7" s="225" t="s">
        <v>58</v>
      </c>
      <c r="C7" s="226"/>
    </row>
    <row r="8" spans="1:3" s="366" customFormat="1" ht="12" customHeight="1" thickBot="1">
      <c r="A8" s="197" t="s">
        <v>18</v>
      </c>
      <c r="B8" s="227" t="s">
        <v>519</v>
      </c>
      <c r="C8" s="312">
        <f>SUM(C9:C19)</f>
        <v>0</v>
      </c>
    </row>
    <row r="9" spans="1:3" s="366" customFormat="1" ht="12" customHeight="1">
      <c r="A9" s="452" t="s">
        <v>100</v>
      </c>
      <c r="B9" s="10" t="s">
        <v>269</v>
      </c>
      <c r="C9" s="355"/>
    </row>
    <row r="10" spans="1:3" s="366" customFormat="1" ht="12" customHeight="1">
      <c r="A10" s="453" t="s">
        <v>101</v>
      </c>
      <c r="B10" s="8" t="s">
        <v>270</v>
      </c>
      <c r="C10" s="310"/>
    </row>
    <row r="11" spans="1:3" s="366" customFormat="1" ht="12" customHeight="1">
      <c r="A11" s="453" t="s">
        <v>102</v>
      </c>
      <c r="B11" s="8" t="s">
        <v>271</v>
      </c>
      <c r="C11" s="310"/>
    </row>
    <row r="12" spans="1:3" s="366" customFormat="1" ht="12" customHeight="1">
      <c r="A12" s="453" t="s">
        <v>103</v>
      </c>
      <c r="B12" s="8" t="s">
        <v>272</v>
      </c>
      <c r="C12" s="310"/>
    </row>
    <row r="13" spans="1:3" s="366" customFormat="1" ht="12" customHeight="1">
      <c r="A13" s="453" t="s">
        <v>135</v>
      </c>
      <c r="B13" s="8" t="s">
        <v>273</v>
      </c>
      <c r="C13" s="310"/>
    </row>
    <row r="14" spans="1:3" s="366" customFormat="1" ht="12" customHeight="1">
      <c r="A14" s="453" t="s">
        <v>104</v>
      </c>
      <c r="B14" s="8" t="s">
        <v>396</v>
      </c>
      <c r="C14" s="310"/>
    </row>
    <row r="15" spans="1:3" s="366" customFormat="1" ht="12" customHeight="1">
      <c r="A15" s="453" t="s">
        <v>105</v>
      </c>
      <c r="B15" s="7" t="s">
        <v>397</v>
      </c>
      <c r="C15" s="310"/>
    </row>
    <row r="16" spans="1:3" s="366" customFormat="1" ht="12" customHeight="1">
      <c r="A16" s="453" t="s">
        <v>115</v>
      </c>
      <c r="B16" s="8" t="s">
        <v>276</v>
      </c>
      <c r="C16" s="356"/>
    </row>
    <row r="17" spans="1:3" s="461" customFormat="1" ht="12" customHeight="1">
      <c r="A17" s="453" t="s">
        <v>116</v>
      </c>
      <c r="B17" s="8" t="s">
        <v>277</v>
      </c>
      <c r="C17" s="310"/>
    </row>
    <row r="18" spans="1:3" s="461" customFormat="1" ht="12" customHeight="1">
      <c r="A18" s="453" t="s">
        <v>117</v>
      </c>
      <c r="B18" s="8" t="s">
        <v>431</v>
      </c>
      <c r="C18" s="311"/>
    </row>
    <row r="19" spans="1:3" s="461" customFormat="1" ht="12" customHeight="1" thickBot="1">
      <c r="A19" s="453" t="s">
        <v>118</v>
      </c>
      <c r="B19" s="7" t="s">
        <v>278</v>
      </c>
      <c r="C19" s="311"/>
    </row>
    <row r="20" spans="1:3" s="366" customFormat="1" ht="12" customHeight="1" thickBot="1">
      <c r="A20" s="197" t="s">
        <v>19</v>
      </c>
      <c r="B20" s="227" t="s">
        <v>398</v>
      </c>
      <c r="C20" s="312">
        <f>SUM(C21:C23)</f>
        <v>0</v>
      </c>
    </row>
    <row r="21" spans="1:3" s="461" customFormat="1" ht="12" customHeight="1">
      <c r="A21" s="453" t="s">
        <v>106</v>
      </c>
      <c r="B21" s="9" t="s">
        <v>246</v>
      </c>
      <c r="C21" s="310"/>
    </row>
    <row r="22" spans="1:3" s="461" customFormat="1" ht="12" customHeight="1">
      <c r="A22" s="453" t="s">
        <v>107</v>
      </c>
      <c r="B22" s="8" t="s">
        <v>399</v>
      </c>
      <c r="C22" s="310"/>
    </row>
    <row r="23" spans="1:3" s="461" customFormat="1" ht="12" customHeight="1">
      <c r="A23" s="453" t="s">
        <v>108</v>
      </c>
      <c r="B23" s="8" t="s">
        <v>400</v>
      </c>
      <c r="C23" s="310"/>
    </row>
    <row r="24" spans="1:3" s="461" customFormat="1" ht="12" customHeight="1" thickBot="1">
      <c r="A24" s="453" t="s">
        <v>109</v>
      </c>
      <c r="B24" s="8" t="s">
        <v>524</v>
      </c>
      <c r="C24" s="310"/>
    </row>
    <row r="25" spans="1:3" s="461" customFormat="1" ht="12" customHeight="1" thickBot="1">
      <c r="A25" s="205" t="s">
        <v>20</v>
      </c>
      <c r="B25" s="138" t="s">
        <v>161</v>
      </c>
      <c r="C25" s="336"/>
    </row>
    <row r="26" spans="1:3" s="461" customFormat="1" ht="12" customHeight="1" thickBot="1">
      <c r="A26" s="205" t="s">
        <v>21</v>
      </c>
      <c r="B26" s="138" t="s">
        <v>401</v>
      </c>
      <c r="C26" s="312">
        <f>+C27+C28</f>
        <v>0</v>
      </c>
    </row>
    <row r="27" spans="1:3" s="461" customFormat="1" ht="12" customHeight="1">
      <c r="A27" s="454" t="s">
        <v>256</v>
      </c>
      <c r="B27" s="455" t="s">
        <v>399</v>
      </c>
      <c r="C27" s="87"/>
    </row>
    <row r="28" spans="1:3" s="461" customFormat="1" ht="12" customHeight="1">
      <c r="A28" s="454" t="s">
        <v>259</v>
      </c>
      <c r="B28" s="456" t="s">
        <v>402</v>
      </c>
      <c r="C28" s="313"/>
    </row>
    <row r="29" spans="1:3" s="461" customFormat="1" ht="12" customHeight="1" thickBot="1">
      <c r="A29" s="453" t="s">
        <v>260</v>
      </c>
      <c r="B29" s="155" t="s">
        <v>525</v>
      </c>
      <c r="C29" s="94"/>
    </row>
    <row r="30" spans="1:3" s="461" customFormat="1" ht="12" customHeight="1" thickBot="1">
      <c r="A30" s="205" t="s">
        <v>22</v>
      </c>
      <c r="B30" s="138" t="s">
        <v>403</v>
      </c>
      <c r="C30" s="312">
        <f>+C31+C32+C33</f>
        <v>0</v>
      </c>
    </row>
    <row r="31" spans="1:3" s="461" customFormat="1" ht="12" customHeight="1">
      <c r="A31" s="454" t="s">
        <v>93</v>
      </c>
      <c r="B31" s="455" t="s">
        <v>283</v>
      </c>
      <c r="C31" s="87"/>
    </row>
    <row r="32" spans="1:3" s="461" customFormat="1" ht="12" customHeight="1">
      <c r="A32" s="454" t="s">
        <v>94</v>
      </c>
      <c r="B32" s="456" t="s">
        <v>284</v>
      </c>
      <c r="C32" s="313"/>
    </row>
    <row r="33" spans="1:3" s="461" customFormat="1" ht="12" customHeight="1" thickBot="1">
      <c r="A33" s="453" t="s">
        <v>95</v>
      </c>
      <c r="B33" s="155" t="s">
        <v>285</v>
      </c>
      <c r="C33" s="94"/>
    </row>
    <row r="34" spans="1:3" s="366" customFormat="1" ht="12" customHeight="1" thickBot="1">
      <c r="A34" s="205" t="s">
        <v>23</v>
      </c>
      <c r="B34" s="138" t="s">
        <v>371</v>
      </c>
      <c r="C34" s="336"/>
    </row>
    <row r="35" spans="1:3" s="366" customFormat="1" ht="12" customHeight="1" thickBot="1">
      <c r="A35" s="205" t="s">
        <v>24</v>
      </c>
      <c r="B35" s="138" t="s">
        <v>404</v>
      </c>
      <c r="C35" s="357"/>
    </row>
    <row r="36" spans="1:3" s="366" customFormat="1" ht="12" customHeight="1" thickBot="1">
      <c r="A36" s="197" t="s">
        <v>25</v>
      </c>
      <c r="B36" s="138" t="s">
        <v>526</v>
      </c>
      <c r="C36" s="358">
        <f>+C8+C20+C25+C26+C30+C34+C35</f>
        <v>0</v>
      </c>
    </row>
    <row r="37" spans="1:3" s="366" customFormat="1" ht="12" customHeight="1" thickBot="1">
      <c r="A37" s="228" t="s">
        <v>26</v>
      </c>
      <c r="B37" s="138" t="s">
        <v>406</v>
      </c>
      <c r="C37" s="358">
        <f>+C38+C39+C40</f>
        <v>0</v>
      </c>
    </row>
    <row r="38" spans="1:3" s="366" customFormat="1" ht="12" customHeight="1">
      <c r="A38" s="454" t="s">
        <v>407</v>
      </c>
      <c r="B38" s="455" t="s">
        <v>225</v>
      </c>
      <c r="C38" s="87"/>
    </row>
    <row r="39" spans="1:3" s="366" customFormat="1" ht="12" customHeight="1">
      <c r="A39" s="454" t="s">
        <v>408</v>
      </c>
      <c r="B39" s="456" t="s">
        <v>1</v>
      </c>
      <c r="C39" s="313"/>
    </row>
    <row r="40" spans="1:3" s="461" customFormat="1" ht="12" customHeight="1" thickBot="1">
      <c r="A40" s="453" t="s">
        <v>409</v>
      </c>
      <c r="B40" s="155" t="s">
        <v>410</v>
      </c>
      <c r="C40" s="94"/>
    </row>
    <row r="41" spans="1:3" s="461" customFormat="1" ht="15" customHeight="1" thickBot="1">
      <c r="A41" s="228" t="s">
        <v>27</v>
      </c>
      <c r="B41" s="229" t="s">
        <v>411</v>
      </c>
      <c r="C41" s="361">
        <f>+C36+C37</f>
        <v>0</v>
      </c>
    </row>
    <row r="42" spans="1:3" s="461" customFormat="1" ht="15" customHeight="1">
      <c r="A42" s="230"/>
      <c r="B42" s="231"/>
      <c r="C42" s="359"/>
    </row>
    <row r="43" spans="1:3" ht="13.5" thickBot="1">
      <c r="A43" s="232"/>
      <c r="B43" s="233"/>
      <c r="C43" s="360"/>
    </row>
    <row r="44" spans="1:3" s="460" customFormat="1" ht="16.5" customHeight="1" thickBot="1">
      <c r="A44" s="234"/>
      <c r="B44" s="235" t="s">
        <v>59</v>
      </c>
      <c r="C44" s="361"/>
    </row>
    <row r="45" spans="1:3" s="462" customFormat="1" ht="12" customHeight="1" thickBot="1">
      <c r="A45" s="205" t="s">
        <v>18</v>
      </c>
      <c r="B45" s="138" t="s">
        <v>412</v>
      </c>
      <c r="C45" s="312">
        <f>SUM(C46:C50)</f>
        <v>0</v>
      </c>
    </row>
    <row r="46" spans="1:3" ht="12" customHeight="1">
      <c r="A46" s="453" t="s">
        <v>100</v>
      </c>
      <c r="B46" s="9" t="s">
        <v>49</v>
      </c>
      <c r="C46" s="87"/>
    </row>
    <row r="47" spans="1:3" ht="12" customHeight="1">
      <c r="A47" s="453" t="s">
        <v>101</v>
      </c>
      <c r="B47" s="8" t="s">
        <v>170</v>
      </c>
      <c r="C47" s="90"/>
    </row>
    <row r="48" spans="1:3" ht="12" customHeight="1">
      <c r="A48" s="453" t="s">
        <v>102</v>
      </c>
      <c r="B48" s="8" t="s">
        <v>133</v>
      </c>
      <c r="C48" s="90"/>
    </row>
    <row r="49" spans="1:3" ht="12" customHeight="1">
      <c r="A49" s="453" t="s">
        <v>103</v>
      </c>
      <c r="B49" s="8" t="s">
        <v>171</v>
      </c>
      <c r="C49" s="90"/>
    </row>
    <row r="50" spans="1:3" ht="12" customHeight="1" thickBot="1">
      <c r="A50" s="453" t="s">
        <v>135</v>
      </c>
      <c r="B50" s="8" t="s">
        <v>172</v>
      </c>
      <c r="C50" s="90"/>
    </row>
    <row r="51" spans="1:3" ht="12" customHeight="1" thickBot="1">
      <c r="A51" s="205" t="s">
        <v>19</v>
      </c>
      <c r="B51" s="138" t="s">
        <v>413</v>
      </c>
      <c r="C51" s="312">
        <f>SUM(C52:C54)</f>
        <v>0</v>
      </c>
    </row>
    <row r="52" spans="1:3" s="462" customFormat="1" ht="12" customHeight="1">
      <c r="A52" s="453" t="s">
        <v>106</v>
      </c>
      <c r="B52" s="9" t="s">
        <v>215</v>
      </c>
      <c r="C52" s="87"/>
    </row>
    <row r="53" spans="1:3" ht="12" customHeight="1">
      <c r="A53" s="453" t="s">
        <v>107</v>
      </c>
      <c r="B53" s="8" t="s">
        <v>174</v>
      </c>
      <c r="C53" s="90"/>
    </row>
    <row r="54" spans="1:3" ht="12" customHeight="1">
      <c r="A54" s="453" t="s">
        <v>108</v>
      </c>
      <c r="B54" s="8" t="s">
        <v>60</v>
      </c>
      <c r="C54" s="90"/>
    </row>
    <row r="55" spans="1:3" ht="12" customHeight="1" thickBot="1">
      <c r="A55" s="453" t="s">
        <v>109</v>
      </c>
      <c r="B55" s="8" t="s">
        <v>523</v>
      </c>
      <c r="C55" s="90"/>
    </row>
    <row r="56" spans="1:3" ht="15" customHeight="1" thickBot="1">
      <c r="A56" s="205" t="s">
        <v>20</v>
      </c>
      <c r="B56" s="138" t="s">
        <v>12</v>
      </c>
      <c r="C56" s="336"/>
    </row>
    <row r="57" spans="1:3" ht="13.5" thickBot="1">
      <c r="A57" s="205" t="s">
        <v>21</v>
      </c>
      <c r="B57" s="236" t="s">
        <v>529</v>
      </c>
      <c r="C57" s="362">
        <f>+C45+C51+C56</f>
        <v>0</v>
      </c>
    </row>
    <row r="58" ht="15" customHeight="1" thickBot="1">
      <c r="C58" s="363"/>
    </row>
    <row r="59" spans="1:3" ht="14.25" customHeight="1" thickBot="1">
      <c r="A59" s="239" t="s">
        <v>518</v>
      </c>
      <c r="B59" s="240"/>
      <c r="C59" s="135"/>
    </row>
    <row r="60" spans="1:3" ht="13.5" thickBot="1">
      <c r="A60" s="239" t="s">
        <v>189</v>
      </c>
      <c r="B60" s="240"/>
      <c r="C60" s="1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37" customWidth="1"/>
    <col min="2" max="2" width="79.125" style="238" customWidth="1"/>
    <col min="3" max="3" width="25.00390625" style="238" customWidth="1"/>
    <col min="4" max="16384" width="9.375" style="238" customWidth="1"/>
  </cols>
  <sheetData>
    <row r="1" spans="1:3" s="217" customFormat="1" ht="21" customHeight="1" thickBot="1">
      <c r="A1" s="216"/>
      <c r="B1" s="218"/>
      <c r="C1" s="457" t="str">
        <f>+CONCATENATE("9.3.3. melléklet az 1/2015. (II. 12.) önkormányzati rendelethez")</f>
        <v>9.3.3. melléklet az 1/2015. (II. 12.) önkormányzati rendelethez</v>
      </c>
    </row>
    <row r="2" spans="1:3" s="458" customFormat="1" ht="25.5" customHeight="1">
      <c r="A2" s="408" t="s">
        <v>187</v>
      </c>
      <c r="B2" s="350" t="s">
        <v>190</v>
      </c>
      <c r="C2" s="364" t="s">
        <v>62</v>
      </c>
    </row>
    <row r="3" spans="1:3" s="458" customFormat="1" ht="24.75" thickBot="1">
      <c r="A3" s="451" t="s">
        <v>186</v>
      </c>
      <c r="B3" s="351" t="s">
        <v>530</v>
      </c>
      <c r="C3" s="365" t="s">
        <v>426</v>
      </c>
    </row>
    <row r="4" spans="1:3" s="459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223" t="s">
        <v>57</v>
      </c>
    </row>
    <row r="6" spans="1:3" s="460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460" customFormat="1" ht="15.75" customHeight="1" thickBot="1">
      <c r="A7" s="224"/>
      <c r="B7" s="225" t="s">
        <v>58</v>
      </c>
      <c r="C7" s="226"/>
    </row>
    <row r="8" spans="1:3" s="366" customFormat="1" ht="12" customHeight="1" thickBot="1">
      <c r="A8" s="197" t="s">
        <v>18</v>
      </c>
      <c r="B8" s="227" t="s">
        <v>519</v>
      </c>
      <c r="C8" s="312">
        <f>SUM(C9:C19)</f>
        <v>0</v>
      </c>
    </row>
    <row r="9" spans="1:3" s="366" customFormat="1" ht="12" customHeight="1">
      <c r="A9" s="452" t="s">
        <v>100</v>
      </c>
      <c r="B9" s="10" t="s">
        <v>269</v>
      </c>
      <c r="C9" s="355"/>
    </row>
    <row r="10" spans="1:3" s="366" customFormat="1" ht="12" customHeight="1">
      <c r="A10" s="453" t="s">
        <v>101</v>
      </c>
      <c r="B10" s="8" t="s">
        <v>270</v>
      </c>
      <c r="C10" s="310"/>
    </row>
    <row r="11" spans="1:3" s="366" customFormat="1" ht="12" customHeight="1">
      <c r="A11" s="453" t="s">
        <v>102</v>
      </c>
      <c r="B11" s="8" t="s">
        <v>271</v>
      </c>
      <c r="C11" s="310"/>
    </row>
    <row r="12" spans="1:3" s="366" customFormat="1" ht="12" customHeight="1">
      <c r="A12" s="453" t="s">
        <v>103</v>
      </c>
      <c r="B12" s="8" t="s">
        <v>272</v>
      </c>
      <c r="C12" s="310"/>
    </row>
    <row r="13" spans="1:3" s="366" customFormat="1" ht="12" customHeight="1">
      <c r="A13" s="453" t="s">
        <v>135</v>
      </c>
      <c r="B13" s="8" t="s">
        <v>273</v>
      </c>
      <c r="C13" s="310"/>
    </row>
    <row r="14" spans="1:3" s="366" customFormat="1" ht="12" customHeight="1">
      <c r="A14" s="453" t="s">
        <v>104</v>
      </c>
      <c r="B14" s="8" t="s">
        <v>396</v>
      </c>
      <c r="C14" s="310"/>
    </row>
    <row r="15" spans="1:3" s="366" customFormat="1" ht="12" customHeight="1">
      <c r="A15" s="453" t="s">
        <v>105</v>
      </c>
      <c r="B15" s="7" t="s">
        <v>397</v>
      </c>
      <c r="C15" s="310"/>
    </row>
    <row r="16" spans="1:3" s="366" customFormat="1" ht="12" customHeight="1">
      <c r="A16" s="453" t="s">
        <v>115</v>
      </c>
      <c r="B16" s="8" t="s">
        <v>276</v>
      </c>
      <c r="C16" s="356"/>
    </row>
    <row r="17" spans="1:3" s="461" customFormat="1" ht="12" customHeight="1">
      <c r="A17" s="453" t="s">
        <v>116</v>
      </c>
      <c r="B17" s="8" t="s">
        <v>277</v>
      </c>
      <c r="C17" s="310"/>
    </row>
    <row r="18" spans="1:3" s="461" customFormat="1" ht="12" customHeight="1">
      <c r="A18" s="453" t="s">
        <v>117</v>
      </c>
      <c r="B18" s="8" t="s">
        <v>431</v>
      </c>
      <c r="C18" s="311"/>
    </row>
    <row r="19" spans="1:3" s="461" customFormat="1" ht="12" customHeight="1" thickBot="1">
      <c r="A19" s="453" t="s">
        <v>118</v>
      </c>
      <c r="B19" s="7" t="s">
        <v>278</v>
      </c>
      <c r="C19" s="311"/>
    </row>
    <row r="20" spans="1:3" s="366" customFormat="1" ht="12" customHeight="1" thickBot="1">
      <c r="A20" s="197" t="s">
        <v>19</v>
      </c>
      <c r="B20" s="227" t="s">
        <v>398</v>
      </c>
      <c r="C20" s="312">
        <f>SUM(C21:C23)</f>
        <v>0</v>
      </c>
    </row>
    <row r="21" spans="1:3" s="461" customFormat="1" ht="12" customHeight="1">
      <c r="A21" s="453" t="s">
        <v>106</v>
      </c>
      <c r="B21" s="9" t="s">
        <v>246</v>
      </c>
      <c r="C21" s="310"/>
    </row>
    <row r="22" spans="1:3" s="461" customFormat="1" ht="12" customHeight="1">
      <c r="A22" s="453" t="s">
        <v>107</v>
      </c>
      <c r="B22" s="8" t="s">
        <v>399</v>
      </c>
      <c r="C22" s="310"/>
    </row>
    <row r="23" spans="1:3" s="461" customFormat="1" ht="12" customHeight="1">
      <c r="A23" s="453" t="s">
        <v>108</v>
      </c>
      <c r="B23" s="8" t="s">
        <v>400</v>
      </c>
      <c r="C23" s="310"/>
    </row>
    <row r="24" spans="1:3" s="461" customFormat="1" ht="12" customHeight="1" thickBot="1">
      <c r="A24" s="453" t="s">
        <v>109</v>
      </c>
      <c r="B24" s="8" t="s">
        <v>524</v>
      </c>
      <c r="C24" s="310"/>
    </row>
    <row r="25" spans="1:3" s="461" customFormat="1" ht="12" customHeight="1" thickBot="1">
      <c r="A25" s="205" t="s">
        <v>20</v>
      </c>
      <c r="B25" s="138" t="s">
        <v>161</v>
      </c>
      <c r="C25" s="336"/>
    </row>
    <row r="26" spans="1:3" s="461" customFormat="1" ht="12" customHeight="1" thickBot="1">
      <c r="A26" s="205" t="s">
        <v>21</v>
      </c>
      <c r="B26" s="138" t="s">
        <v>401</v>
      </c>
      <c r="C26" s="312">
        <f>+C27+C28</f>
        <v>0</v>
      </c>
    </row>
    <row r="27" spans="1:3" s="461" customFormat="1" ht="12" customHeight="1">
      <c r="A27" s="454" t="s">
        <v>256</v>
      </c>
      <c r="B27" s="455" t="s">
        <v>399</v>
      </c>
      <c r="C27" s="87"/>
    </row>
    <row r="28" spans="1:3" s="461" customFormat="1" ht="12" customHeight="1">
      <c r="A28" s="454" t="s">
        <v>259</v>
      </c>
      <c r="B28" s="456" t="s">
        <v>402</v>
      </c>
      <c r="C28" s="313"/>
    </row>
    <row r="29" spans="1:3" s="461" customFormat="1" ht="12" customHeight="1" thickBot="1">
      <c r="A29" s="453" t="s">
        <v>260</v>
      </c>
      <c r="B29" s="155" t="s">
        <v>525</v>
      </c>
      <c r="C29" s="94"/>
    </row>
    <row r="30" spans="1:3" s="461" customFormat="1" ht="12" customHeight="1" thickBot="1">
      <c r="A30" s="205" t="s">
        <v>22</v>
      </c>
      <c r="B30" s="138" t="s">
        <v>403</v>
      </c>
      <c r="C30" s="312">
        <f>+C31+C32+C33</f>
        <v>0</v>
      </c>
    </row>
    <row r="31" spans="1:3" s="461" customFormat="1" ht="12" customHeight="1">
      <c r="A31" s="454" t="s">
        <v>93</v>
      </c>
      <c r="B31" s="455" t="s">
        <v>283</v>
      </c>
      <c r="C31" s="87"/>
    </row>
    <row r="32" spans="1:3" s="461" customFormat="1" ht="12" customHeight="1">
      <c r="A32" s="454" t="s">
        <v>94</v>
      </c>
      <c r="B32" s="456" t="s">
        <v>284</v>
      </c>
      <c r="C32" s="313"/>
    </row>
    <row r="33" spans="1:3" s="461" customFormat="1" ht="12" customHeight="1" thickBot="1">
      <c r="A33" s="453" t="s">
        <v>95</v>
      </c>
      <c r="B33" s="155" t="s">
        <v>285</v>
      </c>
      <c r="C33" s="94"/>
    </row>
    <row r="34" spans="1:3" s="366" customFormat="1" ht="12" customHeight="1" thickBot="1">
      <c r="A34" s="205" t="s">
        <v>23</v>
      </c>
      <c r="B34" s="138" t="s">
        <v>371</v>
      </c>
      <c r="C34" s="336"/>
    </row>
    <row r="35" spans="1:3" s="366" customFormat="1" ht="12" customHeight="1" thickBot="1">
      <c r="A35" s="205" t="s">
        <v>24</v>
      </c>
      <c r="B35" s="138" t="s">
        <v>404</v>
      </c>
      <c r="C35" s="357"/>
    </row>
    <row r="36" spans="1:3" s="366" customFormat="1" ht="12" customHeight="1" thickBot="1">
      <c r="A36" s="197" t="s">
        <v>25</v>
      </c>
      <c r="B36" s="138" t="s">
        <v>526</v>
      </c>
      <c r="C36" s="358">
        <f>+C8+C20+C25+C26+C30+C34+C35</f>
        <v>0</v>
      </c>
    </row>
    <row r="37" spans="1:3" s="366" customFormat="1" ht="12" customHeight="1" thickBot="1">
      <c r="A37" s="228" t="s">
        <v>26</v>
      </c>
      <c r="B37" s="138" t="s">
        <v>406</v>
      </c>
      <c r="C37" s="358">
        <f>+C38+C39+C40</f>
        <v>0</v>
      </c>
    </row>
    <row r="38" spans="1:3" s="366" customFormat="1" ht="12" customHeight="1">
      <c r="A38" s="454" t="s">
        <v>407</v>
      </c>
      <c r="B38" s="455" t="s">
        <v>225</v>
      </c>
      <c r="C38" s="87"/>
    </row>
    <row r="39" spans="1:3" s="366" customFormat="1" ht="12" customHeight="1">
      <c r="A39" s="454" t="s">
        <v>408</v>
      </c>
      <c r="B39" s="456" t="s">
        <v>1</v>
      </c>
      <c r="C39" s="313"/>
    </row>
    <row r="40" spans="1:3" s="461" customFormat="1" ht="12" customHeight="1" thickBot="1">
      <c r="A40" s="453" t="s">
        <v>409</v>
      </c>
      <c r="B40" s="155" t="s">
        <v>410</v>
      </c>
      <c r="C40" s="94"/>
    </row>
    <row r="41" spans="1:3" s="461" customFormat="1" ht="15" customHeight="1" thickBot="1">
      <c r="A41" s="228" t="s">
        <v>27</v>
      </c>
      <c r="B41" s="229" t="s">
        <v>411</v>
      </c>
      <c r="C41" s="361">
        <f>+C36+C37</f>
        <v>0</v>
      </c>
    </row>
    <row r="42" spans="1:3" s="461" customFormat="1" ht="15" customHeight="1">
      <c r="A42" s="230"/>
      <c r="B42" s="231"/>
      <c r="C42" s="359"/>
    </row>
    <row r="43" spans="1:3" ht="13.5" thickBot="1">
      <c r="A43" s="232"/>
      <c r="B43" s="233"/>
      <c r="C43" s="360"/>
    </row>
    <row r="44" spans="1:3" s="460" customFormat="1" ht="16.5" customHeight="1" thickBot="1">
      <c r="A44" s="234"/>
      <c r="B44" s="235" t="s">
        <v>59</v>
      </c>
      <c r="C44" s="361"/>
    </row>
    <row r="45" spans="1:3" s="462" customFormat="1" ht="12" customHeight="1" thickBot="1">
      <c r="A45" s="205" t="s">
        <v>18</v>
      </c>
      <c r="B45" s="138" t="s">
        <v>412</v>
      </c>
      <c r="C45" s="312">
        <f>SUM(C46:C50)</f>
        <v>0</v>
      </c>
    </row>
    <row r="46" spans="1:3" ht="12" customHeight="1">
      <c r="A46" s="453" t="s">
        <v>100</v>
      </c>
      <c r="B46" s="9" t="s">
        <v>49</v>
      </c>
      <c r="C46" s="87"/>
    </row>
    <row r="47" spans="1:3" ht="12" customHeight="1">
      <c r="A47" s="453" t="s">
        <v>101</v>
      </c>
      <c r="B47" s="8" t="s">
        <v>170</v>
      </c>
      <c r="C47" s="90"/>
    </row>
    <row r="48" spans="1:3" ht="12" customHeight="1">
      <c r="A48" s="453" t="s">
        <v>102</v>
      </c>
      <c r="B48" s="8" t="s">
        <v>133</v>
      </c>
      <c r="C48" s="90"/>
    </row>
    <row r="49" spans="1:3" ht="12" customHeight="1">
      <c r="A49" s="453" t="s">
        <v>103</v>
      </c>
      <c r="B49" s="8" t="s">
        <v>171</v>
      </c>
      <c r="C49" s="90"/>
    </row>
    <row r="50" spans="1:3" ht="12" customHeight="1" thickBot="1">
      <c r="A50" s="453" t="s">
        <v>135</v>
      </c>
      <c r="B50" s="8" t="s">
        <v>172</v>
      </c>
      <c r="C50" s="90"/>
    </row>
    <row r="51" spans="1:3" ht="12" customHeight="1" thickBot="1">
      <c r="A51" s="205" t="s">
        <v>19</v>
      </c>
      <c r="B51" s="138" t="s">
        <v>413</v>
      </c>
      <c r="C51" s="312">
        <f>SUM(C52:C54)</f>
        <v>0</v>
      </c>
    </row>
    <row r="52" spans="1:3" s="462" customFormat="1" ht="12" customHeight="1">
      <c r="A52" s="453" t="s">
        <v>106</v>
      </c>
      <c r="B52" s="9" t="s">
        <v>215</v>
      </c>
      <c r="C52" s="87"/>
    </row>
    <row r="53" spans="1:3" ht="12" customHeight="1">
      <c r="A53" s="453" t="s">
        <v>107</v>
      </c>
      <c r="B53" s="8" t="s">
        <v>174</v>
      </c>
      <c r="C53" s="90"/>
    </row>
    <row r="54" spans="1:3" ht="12" customHeight="1">
      <c r="A54" s="453" t="s">
        <v>108</v>
      </c>
      <c r="B54" s="8" t="s">
        <v>60</v>
      </c>
      <c r="C54" s="90"/>
    </row>
    <row r="55" spans="1:3" ht="12" customHeight="1" thickBot="1">
      <c r="A55" s="453" t="s">
        <v>109</v>
      </c>
      <c r="B55" s="8" t="s">
        <v>523</v>
      </c>
      <c r="C55" s="90"/>
    </row>
    <row r="56" spans="1:3" ht="15" customHeight="1" thickBot="1">
      <c r="A56" s="205" t="s">
        <v>20</v>
      </c>
      <c r="B56" s="138" t="s">
        <v>12</v>
      </c>
      <c r="C56" s="336"/>
    </row>
    <row r="57" spans="1:3" ht="13.5" thickBot="1">
      <c r="A57" s="205" t="s">
        <v>21</v>
      </c>
      <c r="B57" s="236" t="s">
        <v>529</v>
      </c>
      <c r="C57" s="362">
        <f>+C45+C51+C56</f>
        <v>0</v>
      </c>
    </row>
    <row r="58" ht="15" customHeight="1" thickBot="1">
      <c r="C58" s="363"/>
    </row>
    <row r="59" spans="1:3" ht="14.25" customHeight="1" thickBot="1">
      <c r="A59" s="239" t="s">
        <v>518</v>
      </c>
      <c r="B59" s="240"/>
      <c r="C59" s="135"/>
    </row>
    <row r="60" spans="1:3" ht="13.5" thickBot="1">
      <c r="A60" s="239" t="s">
        <v>189</v>
      </c>
      <c r="B60" s="240"/>
      <c r="C60" s="1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28" sqref="C28"/>
    </sheetView>
  </sheetViews>
  <sheetFormatPr defaultColWidth="9.00390625" defaultRowHeight="12.75"/>
  <cols>
    <col min="1" max="1" width="5.50390625" style="51" customWidth="1"/>
    <col min="2" max="2" width="33.125" style="51" customWidth="1"/>
    <col min="3" max="3" width="12.375" style="51" customWidth="1"/>
    <col min="4" max="4" width="11.50390625" style="51" customWidth="1"/>
    <col min="5" max="5" width="11.375" style="51" customWidth="1"/>
    <col min="6" max="6" width="11.00390625" style="51" customWidth="1"/>
    <col min="7" max="7" width="14.375" style="51" customWidth="1"/>
    <col min="8" max="16384" width="9.375" style="51" customWidth="1"/>
  </cols>
  <sheetData>
    <row r="1" spans="1:7" ht="43.5" customHeight="1">
      <c r="A1" s="531" t="s">
        <v>2</v>
      </c>
      <c r="B1" s="531"/>
      <c r="C1" s="531"/>
      <c r="D1" s="531"/>
      <c r="E1" s="531"/>
      <c r="F1" s="531"/>
      <c r="G1" s="531"/>
    </row>
    <row r="3" spans="1:7" s="169" customFormat="1" ht="27" customHeight="1">
      <c r="A3" s="167" t="s">
        <v>194</v>
      </c>
      <c r="B3" s="168"/>
      <c r="C3" s="530" t="s">
        <v>195</v>
      </c>
      <c r="D3" s="530"/>
      <c r="E3" s="530"/>
      <c r="F3" s="530"/>
      <c r="G3" s="530"/>
    </row>
    <row r="4" spans="1:7" s="169" customFormat="1" ht="15.75">
      <c r="A4" s="168"/>
      <c r="B4" s="168"/>
      <c r="C4" s="168"/>
      <c r="D4" s="168"/>
      <c r="E4" s="168"/>
      <c r="F4" s="168"/>
      <c r="G4" s="168"/>
    </row>
    <row r="5" spans="1:7" s="169" customFormat="1" ht="24.75" customHeight="1">
      <c r="A5" s="167" t="s">
        <v>196</v>
      </c>
      <c r="B5" s="168"/>
      <c r="C5" s="530" t="s">
        <v>195</v>
      </c>
      <c r="D5" s="530"/>
      <c r="E5" s="530"/>
      <c r="F5" s="530"/>
      <c r="G5" s="168"/>
    </row>
    <row r="6" spans="1:7" s="170" customFormat="1" ht="12.75">
      <c r="A6" s="215"/>
      <c r="B6" s="215"/>
      <c r="C6" s="215"/>
      <c r="D6" s="215"/>
      <c r="E6" s="215"/>
      <c r="F6" s="215"/>
      <c r="G6" s="215"/>
    </row>
    <row r="7" spans="1:7" s="171" customFormat="1" ht="15" customHeight="1">
      <c r="A7" s="258" t="s">
        <v>197</v>
      </c>
      <c r="B7" s="257"/>
      <c r="C7" s="257"/>
      <c r="D7" s="243"/>
      <c r="E7" s="243"/>
      <c r="F7" s="243"/>
      <c r="G7" s="243"/>
    </row>
    <row r="8" spans="1:7" s="171" customFormat="1" ht="15" customHeight="1" thickBot="1">
      <c r="A8" s="258" t="s">
        <v>198</v>
      </c>
      <c r="B8" s="243"/>
      <c r="C8" s="243"/>
      <c r="D8" s="243"/>
      <c r="E8" s="243"/>
      <c r="F8" s="243"/>
      <c r="G8" s="243"/>
    </row>
    <row r="9" spans="1:7" s="86" customFormat="1" ht="42" customHeight="1" thickBot="1">
      <c r="A9" s="194" t="s">
        <v>16</v>
      </c>
      <c r="B9" s="195" t="s">
        <v>199</v>
      </c>
      <c r="C9" s="195" t="s">
        <v>200</v>
      </c>
      <c r="D9" s="195" t="s">
        <v>201</v>
      </c>
      <c r="E9" s="195" t="s">
        <v>202</v>
      </c>
      <c r="F9" s="195" t="s">
        <v>203</v>
      </c>
      <c r="G9" s="196" t="s">
        <v>53</v>
      </c>
    </row>
    <row r="10" spans="1:7" ht="24" customHeight="1">
      <c r="A10" s="244" t="s">
        <v>18</v>
      </c>
      <c r="B10" s="203" t="s">
        <v>204</v>
      </c>
      <c r="C10" s="172"/>
      <c r="D10" s="172"/>
      <c r="E10" s="172"/>
      <c r="F10" s="172"/>
      <c r="G10" s="245">
        <f>SUM(C10:F10)</f>
        <v>0</v>
      </c>
    </row>
    <row r="11" spans="1:7" ht="24" customHeight="1">
      <c r="A11" s="246" t="s">
        <v>19</v>
      </c>
      <c r="B11" s="204" t="s">
        <v>205</v>
      </c>
      <c r="C11" s="173"/>
      <c r="D11" s="173"/>
      <c r="E11" s="173"/>
      <c r="F11" s="173"/>
      <c r="G11" s="247">
        <f aca="true" t="shared" si="0" ref="G11:G16">SUM(C11:F11)</f>
        <v>0</v>
      </c>
    </row>
    <row r="12" spans="1:7" ht="24" customHeight="1">
      <c r="A12" s="246" t="s">
        <v>20</v>
      </c>
      <c r="B12" s="204" t="s">
        <v>206</v>
      </c>
      <c r="C12" s="173"/>
      <c r="D12" s="173"/>
      <c r="E12" s="173"/>
      <c r="F12" s="173"/>
      <c r="G12" s="247">
        <f t="shared" si="0"/>
        <v>0</v>
      </c>
    </row>
    <row r="13" spans="1:7" ht="24" customHeight="1">
      <c r="A13" s="246" t="s">
        <v>21</v>
      </c>
      <c r="B13" s="204" t="s">
        <v>207</v>
      </c>
      <c r="C13" s="173"/>
      <c r="D13" s="173"/>
      <c r="E13" s="173"/>
      <c r="F13" s="173"/>
      <c r="G13" s="247">
        <f t="shared" si="0"/>
        <v>0</v>
      </c>
    </row>
    <row r="14" spans="1:7" ht="24" customHeight="1">
      <c r="A14" s="246" t="s">
        <v>22</v>
      </c>
      <c r="B14" s="204" t="s">
        <v>208</v>
      </c>
      <c r="C14" s="173"/>
      <c r="D14" s="173"/>
      <c r="E14" s="173"/>
      <c r="F14" s="173"/>
      <c r="G14" s="247">
        <f t="shared" si="0"/>
        <v>0</v>
      </c>
    </row>
    <row r="15" spans="1:7" ht="24" customHeight="1" thickBot="1">
      <c r="A15" s="248" t="s">
        <v>23</v>
      </c>
      <c r="B15" s="249" t="s">
        <v>209</v>
      </c>
      <c r="C15" s="174"/>
      <c r="D15" s="174"/>
      <c r="E15" s="174"/>
      <c r="F15" s="174"/>
      <c r="G15" s="250">
        <f t="shared" si="0"/>
        <v>0</v>
      </c>
    </row>
    <row r="16" spans="1:7" s="175" customFormat="1" ht="24" customHeight="1" thickBot="1">
      <c r="A16" s="251" t="s">
        <v>24</v>
      </c>
      <c r="B16" s="252" t="s">
        <v>53</v>
      </c>
      <c r="C16" s="253">
        <f>SUM(C10:C15)</f>
        <v>0</v>
      </c>
      <c r="D16" s="253">
        <f>SUM(D10:D15)</f>
        <v>0</v>
      </c>
      <c r="E16" s="253">
        <f>SUM(E10:E15)</f>
        <v>0</v>
      </c>
      <c r="F16" s="253">
        <f>SUM(F10:F15)</f>
        <v>0</v>
      </c>
      <c r="G16" s="254">
        <f t="shared" si="0"/>
        <v>0</v>
      </c>
    </row>
    <row r="17" spans="1:7" s="170" customFormat="1" ht="12.75">
      <c r="A17" s="215"/>
      <c r="B17" s="215"/>
      <c r="C17" s="215"/>
      <c r="D17" s="215"/>
      <c r="E17" s="215"/>
      <c r="F17" s="215"/>
      <c r="G17" s="215"/>
    </row>
    <row r="18" spans="1:7" s="170" customFormat="1" ht="12.75">
      <c r="A18" s="215"/>
      <c r="B18" s="215"/>
      <c r="C18" s="215"/>
      <c r="D18" s="215"/>
      <c r="E18" s="215"/>
      <c r="F18" s="215"/>
      <c r="G18" s="215"/>
    </row>
    <row r="19" spans="1:7" s="170" customFormat="1" ht="12.75">
      <c r="A19" s="215"/>
      <c r="B19" s="215"/>
      <c r="C19" s="215"/>
      <c r="D19" s="215"/>
      <c r="E19" s="215"/>
      <c r="F19" s="215"/>
      <c r="G19" s="215"/>
    </row>
    <row r="20" spans="1:7" s="170" customFormat="1" ht="15.75">
      <c r="A20" s="169" t="e">
        <f>+CONCATENATE("......................, ",LEFT(#REF!,4),". .......................... hó ..... nap")</f>
        <v>#REF!</v>
      </c>
      <c r="B20" s="215"/>
      <c r="C20" s="215"/>
      <c r="D20" s="215"/>
      <c r="E20" s="215"/>
      <c r="F20" s="215"/>
      <c r="G20" s="215"/>
    </row>
    <row r="21" spans="1:7" s="170" customFormat="1" ht="12.75">
      <c r="A21" s="215"/>
      <c r="B21" s="215"/>
      <c r="C21" s="215"/>
      <c r="D21" s="215"/>
      <c r="E21" s="215"/>
      <c r="F21" s="215"/>
      <c r="G21" s="215"/>
    </row>
    <row r="22" spans="1:7" ht="12.75">
      <c r="A22" s="215"/>
      <c r="B22" s="215"/>
      <c r="C22" s="215"/>
      <c r="D22" s="215"/>
      <c r="E22" s="215"/>
      <c r="F22" s="215"/>
      <c r="G22" s="215"/>
    </row>
    <row r="23" spans="1:7" ht="12.75">
      <c r="A23" s="215"/>
      <c r="B23" s="215"/>
      <c r="C23" s="170"/>
      <c r="D23" s="170"/>
      <c r="E23" s="170"/>
      <c r="F23" s="170"/>
      <c r="G23" s="215"/>
    </row>
    <row r="24" spans="1:7" ht="13.5">
      <c r="A24" s="215"/>
      <c r="B24" s="215"/>
      <c r="C24" s="255"/>
      <c r="D24" s="256" t="s">
        <v>210</v>
      </c>
      <c r="E24" s="256"/>
      <c r="F24" s="255"/>
      <c r="G24" s="215"/>
    </row>
    <row r="25" spans="3:6" ht="13.5">
      <c r="C25" s="176"/>
      <c r="D25" s="177"/>
      <c r="E25" s="177"/>
      <c r="F25" s="176"/>
    </row>
    <row r="26" spans="3:6" ht="13.5">
      <c r="C26" s="176"/>
      <c r="D26" s="177"/>
      <c r="E26" s="177"/>
      <c r="F26" s="17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6">
      <selection activeCell="B3" sqref="B3"/>
    </sheetView>
  </sheetViews>
  <sheetFormatPr defaultColWidth="9.00390625" defaultRowHeight="12.75"/>
  <cols>
    <col min="1" max="1" width="9.00390625" style="383" customWidth="1"/>
    <col min="2" max="2" width="75.875" style="383" customWidth="1"/>
    <col min="3" max="3" width="15.50390625" style="384" customWidth="1"/>
    <col min="4" max="5" width="15.50390625" style="383" customWidth="1"/>
    <col min="6" max="6" width="9.00390625" style="43" customWidth="1"/>
    <col min="7" max="16384" width="9.375" style="43" customWidth="1"/>
  </cols>
  <sheetData>
    <row r="1" spans="1:5" ht="15.75" customHeight="1">
      <c r="A1" s="517" t="s">
        <v>15</v>
      </c>
      <c r="B1" s="517"/>
      <c r="C1" s="517"/>
      <c r="D1" s="517"/>
      <c r="E1" s="517"/>
    </row>
    <row r="2" spans="1:5" ht="15.75" customHeight="1" thickBot="1">
      <c r="A2" s="518" t="s">
        <v>139</v>
      </c>
      <c r="B2" s="518"/>
      <c r="D2" s="154"/>
      <c r="E2" s="303" t="s">
        <v>216</v>
      </c>
    </row>
    <row r="3" spans="1:5" ht="37.5" customHeight="1" thickBot="1">
      <c r="A3" s="23" t="s">
        <v>71</v>
      </c>
      <c r="B3" s="24" t="s">
        <v>17</v>
      </c>
      <c r="C3" s="24" t="e">
        <f>+CONCATENATE(LEFT(#REF!,4)-2,". évi tény")</f>
        <v>#REF!</v>
      </c>
      <c r="D3" s="406" t="e">
        <f>+CONCATENATE(LEFT(#REF!,4)-1,". évi várható")</f>
        <v>#REF!</v>
      </c>
      <c r="E3" s="166" t="e">
        <f>+#REF!</f>
        <v>#REF!</v>
      </c>
    </row>
    <row r="4" spans="1:5" s="44" customFormat="1" ht="12" customHeight="1" thickBot="1">
      <c r="A4" s="37" t="s">
        <v>491</v>
      </c>
      <c r="B4" s="38" t="s">
        <v>492</v>
      </c>
      <c r="C4" s="38" t="s">
        <v>493</v>
      </c>
      <c r="D4" s="38" t="s">
        <v>495</v>
      </c>
      <c r="E4" s="450" t="s">
        <v>494</v>
      </c>
    </row>
    <row r="5" spans="1:5" s="1" customFormat="1" ht="12" customHeight="1" thickBot="1">
      <c r="A5" s="20" t="s">
        <v>18</v>
      </c>
      <c r="B5" s="21" t="s">
        <v>240</v>
      </c>
      <c r="C5" s="398">
        <f>+C6+C7+C8+C9+C10+C11</f>
        <v>0</v>
      </c>
      <c r="D5" s="398">
        <f>+D6+D7+D8+D9+D10+D11</f>
        <v>0</v>
      </c>
      <c r="E5" s="259">
        <f>+E6+E7+E8+E9+E10+E11</f>
        <v>0</v>
      </c>
    </row>
    <row r="6" spans="1:5" s="1" customFormat="1" ht="12" customHeight="1">
      <c r="A6" s="15" t="s">
        <v>100</v>
      </c>
      <c r="B6" s="417" t="s">
        <v>241</v>
      </c>
      <c r="C6" s="400"/>
      <c r="D6" s="400"/>
      <c r="E6" s="261"/>
    </row>
    <row r="7" spans="1:5" s="1" customFormat="1" ht="12" customHeight="1">
      <c r="A7" s="14" t="s">
        <v>101</v>
      </c>
      <c r="B7" s="418" t="s">
        <v>242</v>
      </c>
      <c r="C7" s="399"/>
      <c r="D7" s="399"/>
      <c r="E7" s="260"/>
    </row>
    <row r="8" spans="1:5" s="1" customFormat="1" ht="12" customHeight="1">
      <c r="A8" s="14" t="s">
        <v>102</v>
      </c>
      <c r="B8" s="418" t="s">
        <v>243</v>
      </c>
      <c r="C8" s="399"/>
      <c r="D8" s="399"/>
      <c r="E8" s="260"/>
    </row>
    <row r="9" spans="1:5" s="1" customFormat="1" ht="12" customHeight="1">
      <c r="A9" s="14" t="s">
        <v>103</v>
      </c>
      <c r="B9" s="418" t="s">
        <v>244</v>
      </c>
      <c r="C9" s="399"/>
      <c r="D9" s="399"/>
      <c r="E9" s="260"/>
    </row>
    <row r="10" spans="1:5" s="1" customFormat="1" ht="12" customHeight="1">
      <c r="A10" s="14" t="s">
        <v>135</v>
      </c>
      <c r="B10" s="289" t="s">
        <v>427</v>
      </c>
      <c r="C10" s="399"/>
      <c r="D10" s="399"/>
      <c r="E10" s="260"/>
    </row>
    <row r="11" spans="1:5" s="1" customFormat="1" ht="12" customHeight="1" thickBot="1">
      <c r="A11" s="16" t="s">
        <v>104</v>
      </c>
      <c r="B11" s="290" t="s">
        <v>428</v>
      </c>
      <c r="C11" s="399"/>
      <c r="D11" s="399"/>
      <c r="E11" s="260"/>
    </row>
    <row r="12" spans="1:5" s="1" customFormat="1" ht="12" customHeight="1" thickBot="1">
      <c r="A12" s="20" t="s">
        <v>19</v>
      </c>
      <c r="B12" s="288" t="s">
        <v>245</v>
      </c>
      <c r="C12" s="398">
        <f>+C13+C14+C15+C16+C17</f>
        <v>0</v>
      </c>
      <c r="D12" s="398">
        <f>+D13+D14+D15+D16+D17</f>
        <v>0</v>
      </c>
      <c r="E12" s="259">
        <f>+E13+E14+E15+E16+E17</f>
        <v>0</v>
      </c>
    </row>
    <row r="13" spans="1:5" s="1" customFormat="1" ht="12" customHeight="1">
      <c r="A13" s="15" t="s">
        <v>106</v>
      </c>
      <c r="B13" s="417" t="s">
        <v>246</v>
      </c>
      <c r="C13" s="400"/>
      <c r="D13" s="400"/>
      <c r="E13" s="261"/>
    </row>
    <row r="14" spans="1:5" s="1" customFormat="1" ht="12" customHeight="1">
      <c r="A14" s="14" t="s">
        <v>107</v>
      </c>
      <c r="B14" s="418" t="s">
        <v>247</v>
      </c>
      <c r="C14" s="399"/>
      <c r="D14" s="399"/>
      <c r="E14" s="260"/>
    </row>
    <row r="15" spans="1:5" s="1" customFormat="1" ht="12" customHeight="1">
      <c r="A15" s="14" t="s">
        <v>108</v>
      </c>
      <c r="B15" s="418" t="s">
        <v>418</v>
      </c>
      <c r="C15" s="399"/>
      <c r="D15" s="399"/>
      <c r="E15" s="260"/>
    </row>
    <row r="16" spans="1:5" s="1" customFormat="1" ht="12" customHeight="1">
      <c r="A16" s="14" t="s">
        <v>109</v>
      </c>
      <c r="B16" s="418" t="s">
        <v>419</v>
      </c>
      <c r="C16" s="399"/>
      <c r="D16" s="399"/>
      <c r="E16" s="260"/>
    </row>
    <row r="17" spans="1:5" s="1" customFormat="1" ht="12" customHeight="1">
      <c r="A17" s="14" t="s">
        <v>110</v>
      </c>
      <c r="B17" s="418" t="s">
        <v>248</v>
      </c>
      <c r="C17" s="399"/>
      <c r="D17" s="399"/>
      <c r="E17" s="260"/>
    </row>
    <row r="18" spans="1:5" s="1" customFormat="1" ht="12" customHeight="1" thickBot="1">
      <c r="A18" s="16" t="s">
        <v>119</v>
      </c>
      <c r="B18" s="290" t="s">
        <v>249</v>
      </c>
      <c r="C18" s="401"/>
      <c r="D18" s="401"/>
      <c r="E18" s="262"/>
    </row>
    <row r="19" spans="1:5" s="1" customFormat="1" ht="12" customHeight="1" thickBot="1">
      <c r="A19" s="20" t="s">
        <v>20</v>
      </c>
      <c r="B19" s="21" t="s">
        <v>250</v>
      </c>
      <c r="C19" s="398">
        <f>+C20+C21+C22+C23+C24</f>
        <v>0</v>
      </c>
      <c r="D19" s="398">
        <f>+D20+D21+D22+D23+D24</f>
        <v>0</v>
      </c>
      <c r="E19" s="259">
        <f>+E20+E21+E22+E23+E24</f>
        <v>0</v>
      </c>
    </row>
    <row r="20" spans="1:5" s="1" customFormat="1" ht="12" customHeight="1">
      <c r="A20" s="15" t="s">
        <v>89</v>
      </c>
      <c r="B20" s="417" t="s">
        <v>251</v>
      </c>
      <c r="C20" s="400"/>
      <c r="D20" s="400"/>
      <c r="E20" s="261"/>
    </row>
    <row r="21" spans="1:5" s="1" customFormat="1" ht="12" customHeight="1">
      <c r="A21" s="14" t="s">
        <v>90</v>
      </c>
      <c r="B21" s="418" t="s">
        <v>252</v>
      </c>
      <c r="C21" s="399"/>
      <c r="D21" s="399"/>
      <c r="E21" s="260"/>
    </row>
    <row r="22" spans="1:5" s="1" customFormat="1" ht="12" customHeight="1">
      <c r="A22" s="14" t="s">
        <v>91</v>
      </c>
      <c r="B22" s="418" t="s">
        <v>420</v>
      </c>
      <c r="C22" s="399"/>
      <c r="D22" s="399"/>
      <c r="E22" s="260"/>
    </row>
    <row r="23" spans="1:5" s="1" customFormat="1" ht="12" customHeight="1">
      <c r="A23" s="14" t="s">
        <v>92</v>
      </c>
      <c r="B23" s="418" t="s">
        <v>421</v>
      </c>
      <c r="C23" s="399"/>
      <c r="D23" s="399"/>
      <c r="E23" s="260"/>
    </row>
    <row r="24" spans="1:5" s="1" customFormat="1" ht="12" customHeight="1">
      <c r="A24" s="14" t="s">
        <v>158</v>
      </c>
      <c r="B24" s="418" t="s">
        <v>253</v>
      </c>
      <c r="C24" s="399"/>
      <c r="D24" s="399"/>
      <c r="E24" s="260"/>
    </row>
    <row r="25" spans="1:5" s="1" customFormat="1" ht="12" customHeight="1" thickBot="1">
      <c r="A25" s="16" t="s">
        <v>159</v>
      </c>
      <c r="B25" s="419" t="s">
        <v>254</v>
      </c>
      <c r="C25" s="401"/>
      <c r="D25" s="401"/>
      <c r="E25" s="262"/>
    </row>
    <row r="26" spans="1:5" s="1" customFormat="1" ht="12" customHeight="1" thickBot="1">
      <c r="A26" s="20" t="s">
        <v>160</v>
      </c>
      <c r="B26" s="21" t="s">
        <v>255</v>
      </c>
      <c r="C26" s="405">
        <f>+C27+C31+C32+C33</f>
        <v>0</v>
      </c>
      <c r="D26" s="405">
        <f>+D27+D31+D32+D33</f>
        <v>0</v>
      </c>
      <c r="E26" s="447">
        <f>+E27+E31+E32+E33</f>
        <v>0</v>
      </c>
    </row>
    <row r="27" spans="1:5" s="1" customFormat="1" ht="12" customHeight="1">
      <c r="A27" s="15" t="s">
        <v>256</v>
      </c>
      <c r="B27" s="417" t="s">
        <v>434</v>
      </c>
      <c r="C27" s="449">
        <f>+C28+C29+C30</f>
        <v>0</v>
      </c>
      <c r="D27" s="449">
        <f>+D28+D29+D30</f>
        <v>0</v>
      </c>
      <c r="E27" s="448">
        <f>+E28+E29+E30</f>
        <v>0</v>
      </c>
    </row>
    <row r="28" spans="1:5" s="1" customFormat="1" ht="12" customHeight="1">
      <c r="A28" s="14" t="s">
        <v>257</v>
      </c>
      <c r="B28" s="418" t="s">
        <v>262</v>
      </c>
      <c r="C28" s="399"/>
      <c r="D28" s="399"/>
      <c r="E28" s="260"/>
    </row>
    <row r="29" spans="1:5" s="1" customFormat="1" ht="12" customHeight="1">
      <c r="A29" s="14" t="s">
        <v>258</v>
      </c>
      <c r="B29" s="418" t="s">
        <v>263</v>
      </c>
      <c r="C29" s="399"/>
      <c r="D29" s="399"/>
      <c r="E29" s="260"/>
    </row>
    <row r="30" spans="1:5" s="1" customFormat="1" ht="12" customHeight="1">
      <c r="A30" s="14" t="s">
        <v>432</v>
      </c>
      <c r="B30" s="484" t="s">
        <v>433</v>
      </c>
      <c r="C30" s="399"/>
      <c r="D30" s="399"/>
      <c r="E30" s="260"/>
    </row>
    <row r="31" spans="1:5" s="1" customFormat="1" ht="12" customHeight="1">
      <c r="A31" s="14" t="s">
        <v>259</v>
      </c>
      <c r="B31" s="418" t="s">
        <v>264</v>
      </c>
      <c r="C31" s="399"/>
      <c r="D31" s="399"/>
      <c r="E31" s="260"/>
    </row>
    <row r="32" spans="1:5" s="1" customFormat="1" ht="12" customHeight="1">
      <c r="A32" s="14" t="s">
        <v>260</v>
      </c>
      <c r="B32" s="418" t="s">
        <v>265</v>
      </c>
      <c r="C32" s="399"/>
      <c r="D32" s="399"/>
      <c r="E32" s="260"/>
    </row>
    <row r="33" spans="1:5" s="1" customFormat="1" ht="12" customHeight="1" thickBot="1">
      <c r="A33" s="16" t="s">
        <v>261</v>
      </c>
      <c r="B33" s="419" t="s">
        <v>266</v>
      </c>
      <c r="C33" s="401"/>
      <c r="D33" s="401"/>
      <c r="E33" s="262"/>
    </row>
    <row r="34" spans="1:5" s="1" customFormat="1" ht="12" customHeight="1" thickBot="1">
      <c r="A34" s="20" t="s">
        <v>22</v>
      </c>
      <c r="B34" s="21" t="s">
        <v>429</v>
      </c>
      <c r="C34" s="398">
        <f>SUM(C35:C45)</f>
        <v>0</v>
      </c>
      <c r="D34" s="398">
        <f>SUM(D35:D45)</f>
        <v>0</v>
      </c>
      <c r="E34" s="259">
        <f>SUM(E35:E45)</f>
        <v>0</v>
      </c>
    </row>
    <row r="35" spans="1:5" s="1" customFormat="1" ht="12" customHeight="1">
      <c r="A35" s="15" t="s">
        <v>93</v>
      </c>
      <c r="B35" s="417" t="s">
        <v>269</v>
      </c>
      <c r="C35" s="400"/>
      <c r="D35" s="400"/>
      <c r="E35" s="261"/>
    </row>
    <row r="36" spans="1:5" s="1" customFormat="1" ht="12" customHeight="1">
      <c r="A36" s="14" t="s">
        <v>94</v>
      </c>
      <c r="B36" s="418" t="s">
        <v>270</v>
      </c>
      <c r="C36" s="399"/>
      <c r="D36" s="399"/>
      <c r="E36" s="260"/>
    </row>
    <row r="37" spans="1:5" s="1" customFormat="1" ht="12" customHeight="1">
      <c r="A37" s="14" t="s">
        <v>95</v>
      </c>
      <c r="B37" s="418" t="s">
        <v>271</v>
      </c>
      <c r="C37" s="399"/>
      <c r="D37" s="399"/>
      <c r="E37" s="260"/>
    </row>
    <row r="38" spans="1:5" s="1" customFormat="1" ht="12" customHeight="1">
      <c r="A38" s="14" t="s">
        <v>162</v>
      </c>
      <c r="B38" s="418" t="s">
        <v>272</v>
      </c>
      <c r="C38" s="399"/>
      <c r="D38" s="399"/>
      <c r="E38" s="260"/>
    </row>
    <row r="39" spans="1:5" s="1" customFormat="1" ht="12" customHeight="1">
      <c r="A39" s="14" t="s">
        <v>163</v>
      </c>
      <c r="B39" s="418" t="s">
        <v>273</v>
      </c>
      <c r="C39" s="399"/>
      <c r="D39" s="399"/>
      <c r="E39" s="260"/>
    </row>
    <row r="40" spans="1:5" s="1" customFormat="1" ht="12" customHeight="1">
      <c r="A40" s="14" t="s">
        <v>164</v>
      </c>
      <c r="B40" s="418" t="s">
        <v>274</v>
      </c>
      <c r="C40" s="399"/>
      <c r="D40" s="399"/>
      <c r="E40" s="260"/>
    </row>
    <row r="41" spans="1:5" s="1" customFormat="1" ht="12" customHeight="1">
      <c r="A41" s="14" t="s">
        <v>165</v>
      </c>
      <c r="B41" s="418" t="s">
        <v>275</v>
      </c>
      <c r="C41" s="399"/>
      <c r="D41" s="399"/>
      <c r="E41" s="260"/>
    </row>
    <row r="42" spans="1:5" s="1" customFormat="1" ht="12" customHeight="1">
      <c r="A42" s="14" t="s">
        <v>166</v>
      </c>
      <c r="B42" s="418" t="s">
        <v>276</v>
      </c>
      <c r="C42" s="399"/>
      <c r="D42" s="399"/>
      <c r="E42" s="260"/>
    </row>
    <row r="43" spans="1:5" s="1" customFormat="1" ht="12" customHeight="1">
      <c r="A43" s="14" t="s">
        <v>267</v>
      </c>
      <c r="B43" s="418" t="s">
        <v>277</v>
      </c>
      <c r="C43" s="402"/>
      <c r="D43" s="402"/>
      <c r="E43" s="263"/>
    </row>
    <row r="44" spans="1:5" s="1" customFormat="1" ht="12" customHeight="1">
      <c r="A44" s="16" t="s">
        <v>268</v>
      </c>
      <c r="B44" s="419" t="s">
        <v>431</v>
      </c>
      <c r="C44" s="403"/>
      <c r="D44" s="403"/>
      <c r="E44" s="264"/>
    </row>
    <row r="45" spans="1:5" s="1" customFormat="1" ht="12" customHeight="1" thickBot="1">
      <c r="A45" s="16" t="s">
        <v>430</v>
      </c>
      <c r="B45" s="290" t="s">
        <v>278</v>
      </c>
      <c r="C45" s="403"/>
      <c r="D45" s="403"/>
      <c r="E45" s="264"/>
    </row>
    <row r="46" spans="1:5" s="1" customFormat="1" ht="12" customHeight="1" thickBot="1">
      <c r="A46" s="20" t="s">
        <v>23</v>
      </c>
      <c r="B46" s="21" t="s">
        <v>279</v>
      </c>
      <c r="C46" s="398">
        <f>SUM(C47:C51)</f>
        <v>0</v>
      </c>
      <c r="D46" s="398">
        <f>SUM(D47:D51)</f>
        <v>0</v>
      </c>
      <c r="E46" s="259">
        <f>SUM(E47:E51)</f>
        <v>0</v>
      </c>
    </row>
    <row r="47" spans="1:5" s="1" customFormat="1" ht="12" customHeight="1">
      <c r="A47" s="15" t="s">
        <v>96</v>
      </c>
      <c r="B47" s="417" t="s">
        <v>283</v>
      </c>
      <c r="C47" s="465"/>
      <c r="D47" s="465"/>
      <c r="E47" s="286"/>
    </row>
    <row r="48" spans="1:5" s="1" customFormat="1" ht="12" customHeight="1">
      <c r="A48" s="14" t="s">
        <v>97</v>
      </c>
      <c r="B48" s="418" t="s">
        <v>284</v>
      </c>
      <c r="C48" s="402"/>
      <c r="D48" s="402"/>
      <c r="E48" s="263"/>
    </row>
    <row r="49" spans="1:5" s="1" customFormat="1" ht="12" customHeight="1">
      <c r="A49" s="14" t="s">
        <v>280</v>
      </c>
      <c r="B49" s="418" t="s">
        <v>285</v>
      </c>
      <c r="C49" s="402"/>
      <c r="D49" s="402"/>
      <c r="E49" s="263"/>
    </row>
    <row r="50" spans="1:5" s="1" customFormat="1" ht="12" customHeight="1">
      <c r="A50" s="14" t="s">
        <v>281</v>
      </c>
      <c r="B50" s="418" t="s">
        <v>286</v>
      </c>
      <c r="C50" s="402"/>
      <c r="D50" s="402"/>
      <c r="E50" s="263"/>
    </row>
    <row r="51" spans="1:5" s="1" customFormat="1" ht="12" customHeight="1" thickBot="1">
      <c r="A51" s="16" t="s">
        <v>282</v>
      </c>
      <c r="B51" s="290" t="s">
        <v>287</v>
      </c>
      <c r="C51" s="403"/>
      <c r="D51" s="403"/>
      <c r="E51" s="264"/>
    </row>
    <row r="52" spans="1:5" s="1" customFormat="1" ht="12" customHeight="1" thickBot="1">
      <c r="A52" s="20" t="s">
        <v>167</v>
      </c>
      <c r="B52" s="21" t="s">
        <v>288</v>
      </c>
      <c r="C52" s="398">
        <f>SUM(C53:C55)</f>
        <v>0</v>
      </c>
      <c r="D52" s="398">
        <f>SUM(D53:D55)</f>
        <v>0</v>
      </c>
      <c r="E52" s="259">
        <f>SUM(E53:E55)</f>
        <v>0</v>
      </c>
    </row>
    <row r="53" spans="1:5" s="1" customFormat="1" ht="12" customHeight="1">
      <c r="A53" s="15" t="s">
        <v>98</v>
      </c>
      <c r="B53" s="417" t="s">
        <v>289</v>
      </c>
      <c r="C53" s="400"/>
      <c r="D53" s="400"/>
      <c r="E53" s="261"/>
    </row>
    <row r="54" spans="1:5" s="1" customFormat="1" ht="12" customHeight="1">
      <c r="A54" s="14" t="s">
        <v>99</v>
      </c>
      <c r="B54" s="418" t="s">
        <v>422</v>
      </c>
      <c r="C54" s="399"/>
      <c r="D54" s="399"/>
      <c r="E54" s="260"/>
    </row>
    <row r="55" spans="1:5" s="1" customFormat="1" ht="12" customHeight="1">
      <c r="A55" s="14" t="s">
        <v>292</v>
      </c>
      <c r="B55" s="418" t="s">
        <v>290</v>
      </c>
      <c r="C55" s="399"/>
      <c r="D55" s="399"/>
      <c r="E55" s="260"/>
    </row>
    <row r="56" spans="1:5" s="1" customFormat="1" ht="12" customHeight="1" thickBot="1">
      <c r="A56" s="16" t="s">
        <v>293</v>
      </c>
      <c r="B56" s="290" t="s">
        <v>291</v>
      </c>
      <c r="C56" s="401"/>
      <c r="D56" s="401"/>
      <c r="E56" s="262"/>
    </row>
    <row r="57" spans="1:5" s="1" customFormat="1" ht="12" customHeight="1" thickBot="1">
      <c r="A57" s="20" t="s">
        <v>25</v>
      </c>
      <c r="B57" s="288" t="s">
        <v>294</v>
      </c>
      <c r="C57" s="398">
        <f>SUM(C58:C60)</f>
        <v>0</v>
      </c>
      <c r="D57" s="398">
        <f>SUM(D58:D60)</f>
        <v>0</v>
      </c>
      <c r="E57" s="259">
        <f>SUM(E58:E60)</f>
        <v>0</v>
      </c>
    </row>
    <row r="58" spans="1:5" s="1" customFormat="1" ht="12" customHeight="1">
      <c r="A58" s="15" t="s">
        <v>168</v>
      </c>
      <c r="B58" s="417" t="s">
        <v>296</v>
      </c>
      <c r="C58" s="402"/>
      <c r="D58" s="402"/>
      <c r="E58" s="263"/>
    </row>
    <row r="59" spans="1:5" s="1" customFormat="1" ht="12" customHeight="1">
      <c r="A59" s="14" t="s">
        <v>169</v>
      </c>
      <c r="B59" s="418" t="s">
        <v>423</v>
      </c>
      <c r="C59" s="402"/>
      <c r="D59" s="402"/>
      <c r="E59" s="263"/>
    </row>
    <row r="60" spans="1:5" s="1" customFormat="1" ht="12" customHeight="1">
      <c r="A60" s="14" t="s">
        <v>217</v>
      </c>
      <c r="B60" s="418" t="s">
        <v>297</v>
      </c>
      <c r="C60" s="402"/>
      <c r="D60" s="402"/>
      <c r="E60" s="263"/>
    </row>
    <row r="61" spans="1:5" s="1" customFormat="1" ht="12" customHeight="1" thickBot="1">
      <c r="A61" s="16" t="s">
        <v>295</v>
      </c>
      <c r="B61" s="290" t="s">
        <v>298</v>
      </c>
      <c r="C61" s="402"/>
      <c r="D61" s="402"/>
      <c r="E61" s="263"/>
    </row>
    <row r="62" spans="1:5" s="1" customFormat="1" ht="12" customHeight="1" thickBot="1">
      <c r="A62" s="489" t="s">
        <v>474</v>
      </c>
      <c r="B62" s="21" t="s">
        <v>299</v>
      </c>
      <c r="C62" s="405">
        <f>+C5+C12+C19+C26+C34+C46+C52+C57</f>
        <v>0</v>
      </c>
      <c r="D62" s="405">
        <f>+D5+D12+D19+D26+D34+D46+D52+D57</f>
        <v>0</v>
      </c>
      <c r="E62" s="447">
        <f>+E5+E12+E19+E26+E34+E46+E52+E57</f>
        <v>0</v>
      </c>
    </row>
    <row r="63" spans="1:5" s="1" customFormat="1" ht="12" customHeight="1" thickBot="1">
      <c r="A63" s="466" t="s">
        <v>300</v>
      </c>
      <c r="B63" s="288" t="s">
        <v>543</v>
      </c>
      <c r="C63" s="398">
        <f>SUM(C64:C66)</f>
        <v>0</v>
      </c>
      <c r="D63" s="398">
        <f>SUM(D64:D66)</f>
        <v>0</v>
      </c>
      <c r="E63" s="259">
        <f>SUM(E64:E66)</f>
        <v>0</v>
      </c>
    </row>
    <row r="64" spans="1:5" s="1" customFormat="1" ht="12" customHeight="1">
      <c r="A64" s="15" t="s">
        <v>332</v>
      </c>
      <c r="B64" s="417" t="s">
        <v>302</v>
      </c>
      <c r="C64" s="402"/>
      <c r="D64" s="402"/>
      <c r="E64" s="263"/>
    </row>
    <row r="65" spans="1:5" s="1" customFormat="1" ht="12" customHeight="1">
      <c r="A65" s="14" t="s">
        <v>341</v>
      </c>
      <c r="B65" s="418" t="s">
        <v>303</v>
      </c>
      <c r="C65" s="402"/>
      <c r="D65" s="402"/>
      <c r="E65" s="263"/>
    </row>
    <row r="66" spans="1:5" s="1" customFormat="1" ht="12" customHeight="1" thickBot="1">
      <c r="A66" s="16" t="s">
        <v>342</v>
      </c>
      <c r="B66" s="485" t="s">
        <v>459</v>
      </c>
      <c r="C66" s="402"/>
      <c r="D66" s="402"/>
      <c r="E66" s="263"/>
    </row>
    <row r="67" spans="1:5" s="1" customFormat="1" ht="12" customHeight="1" thickBot="1">
      <c r="A67" s="466" t="s">
        <v>305</v>
      </c>
      <c r="B67" s="288" t="s">
        <v>306</v>
      </c>
      <c r="C67" s="398">
        <f>SUM(C68:C71)</f>
        <v>0</v>
      </c>
      <c r="D67" s="398">
        <f>SUM(D68:D71)</f>
        <v>0</v>
      </c>
      <c r="E67" s="259">
        <f>SUM(E68:E71)</f>
        <v>0</v>
      </c>
    </row>
    <row r="68" spans="1:5" s="1" customFormat="1" ht="12" customHeight="1">
      <c r="A68" s="15" t="s">
        <v>136</v>
      </c>
      <c r="B68" s="417" t="s">
        <v>307</v>
      </c>
      <c r="C68" s="402"/>
      <c r="D68" s="402"/>
      <c r="E68" s="263"/>
    </row>
    <row r="69" spans="1:7" s="1" customFormat="1" ht="17.25" customHeight="1">
      <c r="A69" s="14" t="s">
        <v>137</v>
      </c>
      <c r="B69" s="418" t="s">
        <v>308</v>
      </c>
      <c r="C69" s="402"/>
      <c r="D69" s="402"/>
      <c r="E69" s="263"/>
      <c r="G69" s="45"/>
    </row>
    <row r="70" spans="1:5" s="1" customFormat="1" ht="12" customHeight="1">
      <c r="A70" s="14" t="s">
        <v>333</v>
      </c>
      <c r="B70" s="418" t="s">
        <v>309</v>
      </c>
      <c r="C70" s="402"/>
      <c r="D70" s="402"/>
      <c r="E70" s="263"/>
    </row>
    <row r="71" spans="1:5" s="1" customFormat="1" ht="12" customHeight="1" thickBot="1">
      <c r="A71" s="16" t="s">
        <v>334</v>
      </c>
      <c r="B71" s="290" t="s">
        <v>310</v>
      </c>
      <c r="C71" s="402"/>
      <c r="D71" s="402"/>
      <c r="E71" s="263"/>
    </row>
    <row r="72" spans="1:5" s="1" customFormat="1" ht="12" customHeight="1" thickBot="1">
      <c r="A72" s="466" t="s">
        <v>311</v>
      </c>
      <c r="B72" s="288" t="s">
        <v>312</v>
      </c>
      <c r="C72" s="398">
        <f>SUM(C73:C74)</f>
        <v>0</v>
      </c>
      <c r="D72" s="398">
        <f>SUM(D73:D74)</f>
        <v>0</v>
      </c>
      <c r="E72" s="259">
        <f>SUM(E73:E74)</f>
        <v>0</v>
      </c>
    </row>
    <row r="73" spans="1:5" s="1" customFormat="1" ht="12" customHeight="1">
      <c r="A73" s="15" t="s">
        <v>335</v>
      </c>
      <c r="B73" s="417" t="s">
        <v>313</v>
      </c>
      <c r="C73" s="402"/>
      <c r="D73" s="402"/>
      <c r="E73" s="263"/>
    </row>
    <row r="74" spans="1:5" s="1" customFormat="1" ht="12" customHeight="1" thickBot="1">
      <c r="A74" s="16" t="s">
        <v>336</v>
      </c>
      <c r="B74" s="290" t="s">
        <v>314</v>
      </c>
      <c r="C74" s="402"/>
      <c r="D74" s="402"/>
      <c r="E74" s="263"/>
    </row>
    <row r="75" spans="1:5" s="1" customFormat="1" ht="12" customHeight="1" thickBot="1">
      <c r="A75" s="466" t="s">
        <v>315</v>
      </c>
      <c r="B75" s="288" t="s">
        <v>316</v>
      </c>
      <c r="C75" s="398">
        <f>SUM(C76:C78)</f>
        <v>0</v>
      </c>
      <c r="D75" s="398">
        <f>SUM(D76:D78)</f>
        <v>0</v>
      </c>
      <c r="E75" s="259">
        <f>SUM(E76:E78)</f>
        <v>0</v>
      </c>
    </row>
    <row r="76" spans="1:5" s="1" customFormat="1" ht="12" customHeight="1">
      <c r="A76" s="15" t="s">
        <v>337</v>
      </c>
      <c r="B76" s="417" t="s">
        <v>317</v>
      </c>
      <c r="C76" s="402"/>
      <c r="D76" s="402"/>
      <c r="E76" s="263"/>
    </row>
    <row r="77" spans="1:5" s="1" customFormat="1" ht="12" customHeight="1">
      <c r="A77" s="14" t="s">
        <v>338</v>
      </c>
      <c r="B77" s="418" t="s">
        <v>318</v>
      </c>
      <c r="C77" s="402"/>
      <c r="D77" s="402"/>
      <c r="E77" s="263"/>
    </row>
    <row r="78" spans="1:5" s="1" customFormat="1" ht="12" customHeight="1" thickBot="1">
      <c r="A78" s="16" t="s">
        <v>339</v>
      </c>
      <c r="B78" s="290" t="s">
        <v>319</v>
      </c>
      <c r="C78" s="402"/>
      <c r="D78" s="402"/>
      <c r="E78" s="263"/>
    </row>
    <row r="79" spans="1:5" s="1" customFormat="1" ht="12" customHeight="1" thickBot="1">
      <c r="A79" s="466" t="s">
        <v>320</v>
      </c>
      <c r="B79" s="288" t="s">
        <v>340</v>
      </c>
      <c r="C79" s="398">
        <f>SUM(C80:C83)</f>
        <v>0</v>
      </c>
      <c r="D79" s="398">
        <f>SUM(D80:D83)</f>
        <v>0</v>
      </c>
      <c r="E79" s="259">
        <f>SUM(E80:E83)</f>
        <v>0</v>
      </c>
    </row>
    <row r="80" spans="1:5" s="1" customFormat="1" ht="12" customHeight="1">
      <c r="A80" s="421" t="s">
        <v>321</v>
      </c>
      <c r="B80" s="417" t="s">
        <v>322</v>
      </c>
      <c r="C80" s="402"/>
      <c r="D80" s="402"/>
      <c r="E80" s="263"/>
    </row>
    <row r="81" spans="1:5" s="1" customFormat="1" ht="12" customHeight="1">
      <c r="A81" s="422" t="s">
        <v>323</v>
      </c>
      <c r="B81" s="418" t="s">
        <v>324</v>
      </c>
      <c r="C81" s="402"/>
      <c r="D81" s="402"/>
      <c r="E81" s="263"/>
    </row>
    <row r="82" spans="1:5" s="1" customFormat="1" ht="12" customHeight="1">
      <c r="A82" s="422" t="s">
        <v>325</v>
      </c>
      <c r="B82" s="418" t="s">
        <v>326</v>
      </c>
      <c r="C82" s="402"/>
      <c r="D82" s="402"/>
      <c r="E82" s="263"/>
    </row>
    <row r="83" spans="1:5" s="1" customFormat="1" ht="12" customHeight="1" thickBot="1">
      <c r="A83" s="423" t="s">
        <v>327</v>
      </c>
      <c r="B83" s="290" t="s">
        <v>328</v>
      </c>
      <c r="C83" s="402"/>
      <c r="D83" s="402"/>
      <c r="E83" s="263"/>
    </row>
    <row r="84" spans="1:5" s="1" customFormat="1" ht="12" customHeight="1" thickBot="1">
      <c r="A84" s="466" t="s">
        <v>329</v>
      </c>
      <c r="B84" s="288" t="s">
        <v>473</v>
      </c>
      <c r="C84" s="468"/>
      <c r="D84" s="468"/>
      <c r="E84" s="469"/>
    </row>
    <row r="85" spans="1:5" s="1" customFormat="1" ht="12" customHeight="1" thickBot="1">
      <c r="A85" s="466" t="s">
        <v>331</v>
      </c>
      <c r="B85" s="288" t="s">
        <v>330</v>
      </c>
      <c r="C85" s="468"/>
      <c r="D85" s="468"/>
      <c r="E85" s="469"/>
    </row>
    <row r="86" spans="1:5" s="1" customFormat="1" ht="12" customHeight="1" thickBot="1">
      <c r="A86" s="466" t="s">
        <v>343</v>
      </c>
      <c r="B86" s="424" t="s">
        <v>476</v>
      </c>
      <c r="C86" s="405">
        <f>+C63+C67+C72+C75+C79+C85+C84</f>
        <v>0</v>
      </c>
      <c r="D86" s="405">
        <f>+D63+D67+D72+D75+D79+D85+D84</f>
        <v>0</v>
      </c>
      <c r="E86" s="447">
        <f>+E63+E67+E72+E75+E79+E85+E84</f>
        <v>0</v>
      </c>
    </row>
    <row r="87" spans="1:5" s="1" customFormat="1" ht="12" customHeight="1" thickBot="1">
      <c r="A87" s="467" t="s">
        <v>475</v>
      </c>
      <c r="B87" s="425" t="s">
        <v>477</v>
      </c>
      <c r="C87" s="405">
        <f>+C62+C86</f>
        <v>0</v>
      </c>
      <c r="D87" s="405">
        <f>+D62+D86</f>
        <v>0</v>
      </c>
      <c r="E87" s="447">
        <f>+E62+E86</f>
        <v>0</v>
      </c>
    </row>
    <row r="88" spans="1:5" s="1" customFormat="1" ht="12" customHeight="1">
      <c r="A88" s="367"/>
      <c r="B88" s="368"/>
      <c r="C88" s="369"/>
      <c r="D88" s="370"/>
      <c r="E88" s="371"/>
    </row>
    <row r="89" spans="1:5" s="1" customFormat="1" ht="12" customHeight="1">
      <c r="A89" s="517" t="s">
        <v>47</v>
      </c>
      <c r="B89" s="517"/>
      <c r="C89" s="517"/>
      <c r="D89" s="517"/>
      <c r="E89" s="517"/>
    </row>
    <row r="90" spans="1:5" s="1" customFormat="1" ht="12" customHeight="1" thickBot="1">
      <c r="A90" s="519" t="s">
        <v>140</v>
      </c>
      <c r="B90" s="519"/>
      <c r="C90" s="384"/>
      <c r="D90" s="154"/>
      <c r="E90" s="303" t="s">
        <v>216</v>
      </c>
    </row>
    <row r="91" spans="1:6" s="1" customFormat="1" ht="24" customHeight="1" thickBot="1">
      <c r="A91" s="23" t="s">
        <v>16</v>
      </c>
      <c r="B91" s="24" t="s">
        <v>48</v>
      </c>
      <c r="C91" s="24" t="e">
        <f>+C3</f>
        <v>#REF!</v>
      </c>
      <c r="D91" s="24" t="e">
        <f>+D3</f>
        <v>#REF!</v>
      </c>
      <c r="E91" s="166" t="e">
        <f>+E3</f>
        <v>#REF!</v>
      </c>
      <c r="F91" s="161"/>
    </row>
    <row r="92" spans="1:6" s="1" customFormat="1" ht="12" customHeight="1" thickBot="1">
      <c r="A92" s="37" t="s">
        <v>491</v>
      </c>
      <c r="B92" s="38" t="s">
        <v>492</v>
      </c>
      <c r="C92" s="38" t="s">
        <v>493</v>
      </c>
      <c r="D92" s="38" t="s">
        <v>495</v>
      </c>
      <c r="E92" s="450" t="s">
        <v>494</v>
      </c>
      <c r="F92" s="161"/>
    </row>
    <row r="93" spans="1:6" s="1" customFormat="1" ht="15" customHeight="1" thickBot="1">
      <c r="A93" s="22" t="s">
        <v>18</v>
      </c>
      <c r="B93" s="31" t="s">
        <v>435</v>
      </c>
      <c r="C93" s="397">
        <f>C94+C95+C96+C97+C98+C111</f>
        <v>0</v>
      </c>
      <c r="D93" s="397">
        <f>D94+D95+D96+D97+D98+D111</f>
        <v>0</v>
      </c>
      <c r="E93" s="493">
        <f>E94+E95+E96+E97+E98+E111</f>
        <v>0</v>
      </c>
      <c r="F93" s="161"/>
    </row>
    <row r="94" spans="1:5" s="1" customFormat="1" ht="12.75" customHeight="1">
      <c r="A94" s="17" t="s">
        <v>100</v>
      </c>
      <c r="B94" s="10" t="s">
        <v>49</v>
      </c>
      <c r="C94" s="500"/>
      <c r="D94" s="500"/>
      <c r="E94" s="494"/>
    </row>
    <row r="95" spans="1:5" ht="16.5" customHeight="1">
      <c r="A95" s="14" t="s">
        <v>101</v>
      </c>
      <c r="B95" s="8" t="s">
        <v>170</v>
      </c>
      <c r="C95" s="399"/>
      <c r="D95" s="399"/>
      <c r="E95" s="260"/>
    </row>
    <row r="96" spans="1:5" ht="15.75">
      <c r="A96" s="14" t="s">
        <v>102</v>
      </c>
      <c r="B96" s="8" t="s">
        <v>133</v>
      </c>
      <c r="C96" s="401"/>
      <c r="D96" s="401"/>
      <c r="E96" s="262"/>
    </row>
    <row r="97" spans="1:5" s="44" customFormat="1" ht="12" customHeight="1">
      <c r="A97" s="14" t="s">
        <v>103</v>
      </c>
      <c r="B97" s="11" t="s">
        <v>171</v>
      </c>
      <c r="C97" s="401"/>
      <c r="D97" s="401"/>
      <c r="E97" s="262"/>
    </row>
    <row r="98" spans="1:5" ht="12" customHeight="1">
      <c r="A98" s="14" t="s">
        <v>114</v>
      </c>
      <c r="B98" s="19" t="s">
        <v>172</v>
      </c>
      <c r="C98" s="401"/>
      <c r="D98" s="401"/>
      <c r="E98" s="262"/>
    </row>
    <row r="99" spans="1:5" ht="12" customHeight="1">
      <c r="A99" s="14" t="s">
        <v>104</v>
      </c>
      <c r="B99" s="8" t="s">
        <v>440</v>
      </c>
      <c r="C99" s="401"/>
      <c r="D99" s="401"/>
      <c r="E99" s="262"/>
    </row>
    <row r="100" spans="1:5" ht="12" customHeight="1">
      <c r="A100" s="14" t="s">
        <v>105</v>
      </c>
      <c r="B100" s="158" t="s">
        <v>439</v>
      </c>
      <c r="C100" s="401"/>
      <c r="D100" s="401"/>
      <c r="E100" s="262"/>
    </row>
    <row r="101" spans="1:5" ht="12" customHeight="1">
      <c r="A101" s="14" t="s">
        <v>115</v>
      </c>
      <c r="B101" s="158" t="s">
        <v>438</v>
      </c>
      <c r="C101" s="401"/>
      <c r="D101" s="401"/>
      <c r="E101" s="262"/>
    </row>
    <row r="102" spans="1:5" ht="12" customHeight="1">
      <c r="A102" s="14" t="s">
        <v>116</v>
      </c>
      <c r="B102" s="156" t="s">
        <v>346</v>
      </c>
      <c r="C102" s="401"/>
      <c r="D102" s="401"/>
      <c r="E102" s="262"/>
    </row>
    <row r="103" spans="1:5" ht="12" customHeight="1">
      <c r="A103" s="14" t="s">
        <v>117</v>
      </c>
      <c r="B103" s="157" t="s">
        <v>347</v>
      </c>
      <c r="C103" s="401"/>
      <c r="D103" s="401"/>
      <c r="E103" s="262"/>
    </row>
    <row r="104" spans="1:5" ht="12" customHeight="1">
      <c r="A104" s="14" t="s">
        <v>118</v>
      </c>
      <c r="B104" s="157" t="s">
        <v>348</v>
      </c>
      <c r="C104" s="401"/>
      <c r="D104" s="401"/>
      <c r="E104" s="262"/>
    </row>
    <row r="105" spans="1:5" ht="12" customHeight="1">
      <c r="A105" s="14" t="s">
        <v>120</v>
      </c>
      <c r="B105" s="156" t="s">
        <v>349</v>
      </c>
      <c r="C105" s="401"/>
      <c r="D105" s="401"/>
      <c r="E105" s="262"/>
    </row>
    <row r="106" spans="1:5" ht="12" customHeight="1">
      <c r="A106" s="14" t="s">
        <v>173</v>
      </c>
      <c r="B106" s="156" t="s">
        <v>350</v>
      </c>
      <c r="C106" s="401"/>
      <c r="D106" s="401"/>
      <c r="E106" s="262"/>
    </row>
    <row r="107" spans="1:5" ht="12" customHeight="1">
      <c r="A107" s="14" t="s">
        <v>344</v>
      </c>
      <c r="B107" s="157" t="s">
        <v>351</v>
      </c>
      <c r="C107" s="401"/>
      <c r="D107" s="401"/>
      <c r="E107" s="262"/>
    </row>
    <row r="108" spans="1:5" ht="12" customHeight="1">
      <c r="A108" s="13" t="s">
        <v>345</v>
      </c>
      <c r="B108" s="158" t="s">
        <v>352</v>
      </c>
      <c r="C108" s="401"/>
      <c r="D108" s="401"/>
      <c r="E108" s="262"/>
    </row>
    <row r="109" spans="1:5" ht="12" customHeight="1">
      <c r="A109" s="14" t="s">
        <v>436</v>
      </c>
      <c r="B109" s="158" t="s">
        <v>353</v>
      </c>
      <c r="C109" s="401"/>
      <c r="D109" s="401"/>
      <c r="E109" s="262"/>
    </row>
    <row r="110" spans="1:5" ht="12" customHeight="1">
      <c r="A110" s="16" t="s">
        <v>437</v>
      </c>
      <c r="B110" s="158" t="s">
        <v>354</v>
      </c>
      <c r="C110" s="401"/>
      <c r="D110" s="401"/>
      <c r="E110" s="262"/>
    </row>
    <row r="111" spans="1:5" ht="12" customHeight="1">
      <c r="A111" s="14" t="s">
        <v>441</v>
      </c>
      <c r="B111" s="11" t="s">
        <v>50</v>
      </c>
      <c r="C111" s="399"/>
      <c r="D111" s="399"/>
      <c r="E111" s="260"/>
    </row>
    <row r="112" spans="1:5" ht="12" customHeight="1">
      <c r="A112" s="14" t="s">
        <v>442</v>
      </c>
      <c r="B112" s="8" t="s">
        <v>444</v>
      </c>
      <c r="C112" s="399"/>
      <c r="D112" s="399"/>
      <c r="E112" s="260"/>
    </row>
    <row r="113" spans="1:5" ht="12" customHeight="1" thickBot="1">
      <c r="A113" s="18" t="s">
        <v>443</v>
      </c>
      <c r="B113" s="488" t="s">
        <v>445</v>
      </c>
      <c r="C113" s="501"/>
      <c r="D113" s="501"/>
      <c r="E113" s="495"/>
    </row>
    <row r="114" spans="1:5" ht="12" customHeight="1" thickBot="1">
      <c r="A114" s="486" t="s">
        <v>19</v>
      </c>
      <c r="B114" s="487" t="s">
        <v>355</v>
      </c>
      <c r="C114" s="502">
        <f>+C115+C117+C119</f>
        <v>0</v>
      </c>
      <c r="D114" s="502">
        <f>+D115+D117+D119</f>
        <v>0</v>
      </c>
      <c r="E114" s="496">
        <f>+E115+E117+E119</f>
        <v>0</v>
      </c>
    </row>
    <row r="115" spans="1:5" ht="12" customHeight="1">
      <c r="A115" s="15" t="s">
        <v>106</v>
      </c>
      <c r="B115" s="8" t="s">
        <v>215</v>
      </c>
      <c r="C115" s="400"/>
      <c r="D115" s="400"/>
      <c r="E115" s="261"/>
    </row>
    <row r="116" spans="1:5" ht="15.75">
      <c r="A116" s="15" t="s">
        <v>107</v>
      </c>
      <c r="B116" s="12" t="s">
        <v>359</v>
      </c>
      <c r="C116" s="400"/>
      <c r="D116" s="400"/>
      <c r="E116" s="261"/>
    </row>
    <row r="117" spans="1:5" ht="12" customHeight="1">
      <c r="A117" s="15" t="s">
        <v>108</v>
      </c>
      <c r="B117" s="12" t="s">
        <v>174</v>
      </c>
      <c r="C117" s="399"/>
      <c r="D117" s="399"/>
      <c r="E117" s="260"/>
    </row>
    <row r="118" spans="1:5" ht="12" customHeight="1">
      <c r="A118" s="15" t="s">
        <v>109</v>
      </c>
      <c r="B118" s="12" t="s">
        <v>360</v>
      </c>
      <c r="C118" s="399"/>
      <c r="D118" s="399"/>
      <c r="E118" s="260"/>
    </row>
    <row r="119" spans="1:5" ht="12" customHeight="1">
      <c r="A119" s="15" t="s">
        <v>110</v>
      </c>
      <c r="B119" s="290" t="s">
        <v>218</v>
      </c>
      <c r="C119" s="399"/>
      <c r="D119" s="399"/>
      <c r="E119" s="260"/>
    </row>
    <row r="120" spans="1:5" ht="12" customHeight="1">
      <c r="A120" s="15" t="s">
        <v>119</v>
      </c>
      <c r="B120" s="289" t="s">
        <v>424</v>
      </c>
      <c r="C120" s="399"/>
      <c r="D120" s="399"/>
      <c r="E120" s="260"/>
    </row>
    <row r="121" spans="1:5" ht="12" customHeight="1">
      <c r="A121" s="15" t="s">
        <v>121</v>
      </c>
      <c r="B121" s="413" t="s">
        <v>365</v>
      </c>
      <c r="C121" s="399"/>
      <c r="D121" s="399"/>
      <c r="E121" s="260"/>
    </row>
    <row r="122" spans="1:5" ht="12" customHeight="1">
      <c r="A122" s="15" t="s">
        <v>175</v>
      </c>
      <c r="B122" s="157" t="s">
        <v>348</v>
      </c>
      <c r="C122" s="399"/>
      <c r="D122" s="399"/>
      <c r="E122" s="260"/>
    </row>
    <row r="123" spans="1:5" ht="12" customHeight="1">
      <c r="A123" s="15" t="s">
        <v>176</v>
      </c>
      <c r="B123" s="157" t="s">
        <v>364</v>
      </c>
      <c r="C123" s="399"/>
      <c r="D123" s="399"/>
      <c r="E123" s="260"/>
    </row>
    <row r="124" spans="1:5" ht="12" customHeight="1">
      <c r="A124" s="15" t="s">
        <v>177</v>
      </c>
      <c r="B124" s="157" t="s">
        <v>363</v>
      </c>
      <c r="C124" s="399"/>
      <c r="D124" s="399"/>
      <c r="E124" s="260"/>
    </row>
    <row r="125" spans="1:5" ht="12" customHeight="1">
      <c r="A125" s="15" t="s">
        <v>356</v>
      </c>
      <c r="B125" s="157" t="s">
        <v>351</v>
      </c>
      <c r="C125" s="399"/>
      <c r="D125" s="399"/>
      <c r="E125" s="260"/>
    </row>
    <row r="126" spans="1:5" ht="12" customHeight="1">
      <c r="A126" s="15" t="s">
        <v>357</v>
      </c>
      <c r="B126" s="157" t="s">
        <v>362</v>
      </c>
      <c r="C126" s="399"/>
      <c r="D126" s="399"/>
      <c r="E126" s="260"/>
    </row>
    <row r="127" spans="1:5" ht="12" customHeight="1" thickBot="1">
      <c r="A127" s="13" t="s">
        <v>358</v>
      </c>
      <c r="B127" s="157" t="s">
        <v>361</v>
      </c>
      <c r="C127" s="401"/>
      <c r="D127" s="401"/>
      <c r="E127" s="262"/>
    </row>
    <row r="128" spans="1:5" ht="12" customHeight="1" thickBot="1">
      <c r="A128" s="20" t="s">
        <v>20</v>
      </c>
      <c r="B128" s="138" t="s">
        <v>446</v>
      </c>
      <c r="C128" s="398">
        <f>+C93+C114</f>
        <v>0</v>
      </c>
      <c r="D128" s="398">
        <f>+D93+D114</f>
        <v>0</v>
      </c>
      <c r="E128" s="259">
        <f>+E93+E114</f>
        <v>0</v>
      </c>
    </row>
    <row r="129" spans="1:5" ht="12" customHeight="1" thickBot="1">
      <c r="A129" s="20" t="s">
        <v>21</v>
      </c>
      <c r="B129" s="138" t="s">
        <v>447</v>
      </c>
      <c r="C129" s="398">
        <f>+C130+C131+C132</f>
        <v>0</v>
      </c>
      <c r="D129" s="398">
        <f>+D130+D131+D132</f>
        <v>0</v>
      </c>
      <c r="E129" s="259">
        <f>+E130+E131+E132</f>
        <v>0</v>
      </c>
    </row>
    <row r="130" spans="1:5" ht="12" customHeight="1">
      <c r="A130" s="15" t="s">
        <v>256</v>
      </c>
      <c r="B130" s="12" t="s">
        <v>454</v>
      </c>
      <c r="C130" s="399"/>
      <c r="D130" s="399"/>
      <c r="E130" s="260"/>
    </row>
    <row r="131" spans="1:5" ht="12" customHeight="1">
      <c r="A131" s="15" t="s">
        <v>259</v>
      </c>
      <c r="B131" s="12" t="s">
        <v>455</v>
      </c>
      <c r="C131" s="399"/>
      <c r="D131" s="399"/>
      <c r="E131" s="260"/>
    </row>
    <row r="132" spans="1:5" ht="12" customHeight="1" thickBot="1">
      <c r="A132" s="13" t="s">
        <v>260</v>
      </c>
      <c r="B132" s="12" t="s">
        <v>456</v>
      </c>
      <c r="C132" s="399"/>
      <c r="D132" s="399"/>
      <c r="E132" s="260"/>
    </row>
    <row r="133" spans="1:5" ht="12" customHeight="1" thickBot="1">
      <c r="A133" s="20" t="s">
        <v>22</v>
      </c>
      <c r="B133" s="138" t="s">
        <v>448</v>
      </c>
      <c r="C133" s="398">
        <f>SUM(C134:C139)</f>
        <v>0</v>
      </c>
      <c r="D133" s="398">
        <f>SUM(D134:D139)</f>
        <v>0</v>
      </c>
      <c r="E133" s="259">
        <f>SUM(E134:E139)</f>
        <v>0</v>
      </c>
    </row>
    <row r="134" spans="1:5" ht="12" customHeight="1">
      <c r="A134" s="15" t="s">
        <v>93</v>
      </c>
      <c r="B134" s="9" t="s">
        <v>457</v>
      </c>
      <c r="C134" s="399"/>
      <c r="D134" s="399"/>
      <c r="E134" s="260"/>
    </row>
    <row r="135" spans="1:5" ht="12" customHeight="1">
      <c r="A135" s="15" t="s">
        <v>94</v>
      </c>
      <c r="B135" s="9" t="s">
        <v>449</v>
      </c>
      <c r="C135" s="399"/>
      <c r="D135" s="399"/>
      <c r="E135" s="260"/>
    </row>
    <row r="136" spans="1:5" ht="12" customHeight="1">
      <c r="A136" s="15" t="s">
        <v>95</v>
      </c>
      <c r="B136" s="9" t="s">
        <v>450</v>
      </c>
      <c r="C136" s="399"/>
      <c r="D136" s="399"/>
      <c r="E136" s="260"/>
    </row>
    <row r="137" spans="1:5" ht="12" customHeight="1">
      <c r="A137" s="15" t="s">
        <v>162</v>
      </c>
      <c r="B137" s="9" t="s">
        <v>451</v>
      </c>
      <c r="C137" s="399"/>
      <c r="D137" s="399"/>
      <c r="E137" s="260"/>
    </row>
    <row r="138" spans="1:5" ht="12" customHeight="1">
      <c r="A138" s="15" t="s">
        <v>163</v>
      </c>
      <c r="B138" s="9" t="s">
        <v>452</v>
      </c>
      <c r="C138" s="399"/>
      <c r="D138" s="399"/>
      <c r="E138" s="260"/>
    </row>
    <row r="139" spans="1:5" ht="12" customHeight="1" thickBot="1">
      <c r="A139" s="13" t="s">
        <v>164</v>
      </c>
      <c r="B139" s="9" t="s">
        <v>453</v>
      </c>
      <c r="C139" s="399"/>
      <c r="D139" s="399"/>
      <c r="E139" s="260"/>
    </row>
    <row r="140" spans="1:5" ht="12" customHeight="1" thickBot="1">
      <c r="A140" s="20" t="s">
        <v>23</v>
      </c>
      <c r="B140" s="138" t="s">
        <v>461</v>
      </c>
      <c r="C140" s="405">
        <f>+C141+C142+C143+C144</f>
        <v>0</v>
      </c>
      <c r="D140" s="405">
        <f>+D141+D142+D143+D144</f>
        <v>0</v>
      </c>
      <c r="E140" s="447">
        <f>+E141+E142+E143+E144</f>
        <v>0</v>
      </c>
    </row>
    <row r="141" spans="1:5" ht="12" customHeight="1">
      <c r="A141" s="15" t="s">
        <v>96</v>
      </c>
      <c r="B141" s="9" t="s">
        <v>366</v>
      </c>
      <c r="C141" s="399"/>
      <c r="D141" s="399"/>
      <c r="E141" s="260"/>
    </row>
    <row r="142" spans="1:5" ht="12" customHeight="1">
      <c r="A142" s="15" t="s">
        <v>97</v>
      </c>
      <c r="B142" s="9" t="s">
        <v>367</v>
      </c>
      <c r="C142" s="399"/>
      <c r="D142" s="399"/>
      <c r="E142" s="260"/>
    </row>
    <row r="143" spans="1:5" ht="12" customHeight="1">
      <c r="A143" s="15" t="s">
        <v>280</v>
      </c>
      <c r="B143" s="9" t="s">
        <v>462</v>
      </c>
      <c r="C143" s="399"/>
      <c r="D143" s="399"/>
      <c r="E143" s="260"/>
    </row>
    <row r="144" spans="1:5" ht="12" customHeight="1" thickBot="1">
      <c r="A144" s="13" t="s">
        <v>281</v>
      </c>
      <c r="B144" s="7" t="s">
        <v>386</v>
      </c>
      <c r="C144" s="399"/>
      <c r="D144" s="399"/>
      <c r="E144" s="260"/>
    </row>
    <row r="145" spans="1:5" ht="12" customHeight="1" thickBot="1">
      <c r="A145" s="20" t="s">
        <v>24</v>
      </c>
      <c r="B145" s="138" t="s">
        <v>463</v>
      </c>
      <c r="C145" s="503">
        <f>SUM(C146:C150)</f>
        <v>0</v>
      </c>
      <c r="D145" s="503">
        <f>SUM(D146:D150)</f>
        <v>0</v>
      </c>
      <c r="E145" s="497">
        <f>SUM(E146:E150)</f>
        <v>0</v>
      </c>
    </row>
    <row r="146" spans="1:5" ht="12" customHeight="1">
      <c r="A146" s="15" t="s">
        <v>98</v>
      </c>
      <c r="B146" s="9" t="s">
        <v>458</v>
      </c>
      <c r="C146" s="399"/>
      <c r="D146" s="399"/>
      <c r="E146" s="260"/>
    </row>
    <row r="147" spans="1:5" ht="12" customHeight="1">
      <c r="A147" s="15" t="s">
        <v>99</v>
      </c>
      <c r="B147" s="9" t="s">
        <v>465</v>
      </c>
      <c r="C147" s="399"/>
      <c r="D147" s="399"/>
      <c r="E147" s="260"/>
    </row>
    <row r="148" spans="1:5" ht="12" customHeight="1">
      <c r="A148" s="15" t="s">
        <v>292</v>
      </c>
      <c r="B148" s="9" t="s">
        <v>460</v>
      </c>
      <c r="C148" s="399"/>
      <c r="D148" s="399"/>
      <c r="E148" s="260"/>
    </row>
    <row r="149" spans="1:5" ht="12" customHeight="1">
      <c r="A149" s="15" t="s">
        <v>293</v>
      </c>
      <c r="B149" s="9" t="s">
        <v>466</v>
      </c>
      <c r="C149" s="399"/>
      <c r="D149" s="399"/>
      <c r="E149" s="260"/>
    </row>
    <row r="150" spans="1:5" ht="12" customHeight="1" thickBot="1">
      <c r="A150" s="15" t="s">
        <v>464</v>
      </c>
      <c r="B150" s="9" t="s">
        <v>467</v>
      </c>
      <c r="C150" s="399"/>
      <c r="D150" s="399"/>
      <c r="E150" s="260"/>
    </row>
    <row r="151" spans="1:5" ht="12" customHeight="1" thickBot="1">
      <c r="A151" s="20" t="s">
        <v>25</v>
      </c>
      <c r="B151" s="138" t="s">
        <v>468</v>
      </c>
      <c r="C151" s="504"/>
      <c r="D151" s="504"/>
      <c r="E151" s="498"/>
    </row>
    <row r="152" spans="1:5" ht="12" customHeight="1" thickBot="1">
      <c r="A152" s="20" t="s">
        <v>26</v>
      </c>
      <c r="B152" s="138" t="s">
        <v>469</v>
      </c>
      <c r="C152" s="504"/>
      <c r="D152" s="504"/>
      <c r="E152" s="498"/>
    </row>
    <row r="153" spans="1:6" ht="15" customHeight="1" thickBot="1">
      <c r="A153" s="20" t="s">
        <v>27</v>
      </c>
      <c r="B153" s="138" t="s">
        <v>471</v>
      </c>
      <c r="C153" s="505">
        <f>+C129+C133+C140+C145+C151+C152</f>
        <v>0</v>
      </c>
      <c r="D153" s="505">
        <f>+D129+D133+D140+D145+D151+D152</f>
        <v>0</v>
      </c>
      <c r="E153" s="499">
        <f>+E129+E133+E140+E145+E151+E152</f>
        <v>0</v>
      </c>
      <c r="F153" s="139"/>
    </row>
    <row r="154" spans="1:5" s="1" customFormat="1" ht="12.75" customHeight="1" thickBot="1">
      <c r="A154" s="291" t="s">
        <v>28</v>
      </c>
      <c r="B154" s="380" t="s">
        <v>470</v>
      </c>
      <c r="C154" s="505">
        <f>+C128+C153</f>
        <v>0</v>
      </c>
      <c r="D154" s="505">
        <f>+D128+D153</f>
        <v>0</v>
      </c>
      <c r="E154" s="499">
        <f>+E128+E153</f>
        <v>0</v>
      </c>
    </row>
    <row r="155" ht="15.75">
      <c r="C155" s="383"/>
    </row>
    <row r="156" ht="15.75">
      <c r="C156" s="383"/>
    </row>
    <row r="157" ht="15.75">
      <c r="C157" s="383"/>
    </row>
    <row r="158" ht="16.5" customHeight="1">
      <c r="C158" s="383"/>
    </row>
    <row r="159" ht="15.75">
      <c r="C159" s="383"/>
    </row>
    <row r="160" ht="15.75">
      <c r="C160" s="383"/>
    </row>
    <row r="161" ht="15.75">
      <c r="C161" s="383"/>
    </row>
    <row r="162" ht="15.75">
      <c r="C162" s="383"/>
    </row>
    <row r="163" ht="15.75">
      <c r="C163" s="383"/>
    </row>
    <row r="164" ht="15.75">
      <c r="C164" s="383"/>
    </row>
    <row r="165" ht="15.75">
      <c r="C165" s="383"/>
    </row>
    <row r="166" ht="15.75">
      <c r="C166" s="383"/>
    </row>
    <row r="167" ht="15.75">
      <c r="C167" s="383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Pula Község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P16" sqref="P16"/>
    </sheetView>
  </sheetViews>
  <sheetFormatPr defaultColWidth="9.00390625" defaultRowHeight="12.75"/>
  <cols>
    <col min="1" max="1" width="6.875" style="190" customWidth="1"/>
    <col min="2" max="2" width="49.625" style="61" customWidth="1"/>
    <col min="3" max="8" width="12.875" style="61" customWidth="1"/>
    <col min="9" max="9" width="14.375" style="61" customWidth="1"/>
    <col min="10" max="10" width="3.375" style="61" customWidth="1"/>
    <col min="11" max="16384" width="9.375" style="61" customWidth="1"/>
  </cols>
  <sheetData>
    <row r="1" spans="1:9" ht="27.75" customHeight="1">
      <c r="A1" s="533" t="s">
        <v>3</v>
      </c>
      <c r="B1" s="533"/>
      <c r="C1" s="533"/>
      <c r="D1" s="533"/>
      <c r="E1" s="533"/>
      <c r="F1" s="533"/>
      <c r="G1" s="533"/>
      <c r="H1" s="533"/>
      <c r="I1" s="533"/>
    </row>
    <row r="2" ht="20.25" customHeight="1" thickBot="1">
      <c r="I2" s="479" t="s">
        <v>63</v>
      </c>
    </row>
    <row r="3" spans="1:9" s="480" customFormat="1" ht="26.25" customHeight="1">
      <c r="A3" s="541" t="s">
        <v>71</v>
      </c>
      <c r="B3" s="536" t="s">
        <v>87</v>
      </c>
      <c r="C3" s="541" t="s">
        <v>88</v>
      </c>
      <c r="D3" s="541" t="e">
        <f>+CONCATENATE(LEFT(#REF!,4)," előtti kifizetés")</f>
        <v>#REF!</v>
      </c>
      <c r="E3" s="538" t="s">
        <v>70</v>
      </c>
      <c r="F3" s="539"/>
      <c r="G3" s="539"/>
      <c r="H3" s="540"/>
      <c r="I3" s="536" t="s">
        <v>51</v>
      </c>
    </row>
    <row r="4" spans="1:9" s="481" customFormat="1" ht="32.25" customHeight="1" thickBot="1">
      <c r="A4" s="542"/>
      <c r="B4" s="537"/>
      <c r="C4" s="537"/>
      <c r="D4" s="542"/>
      <c r="E4" s="265" t="e">
        <f>+CONCATENATE(LEFT(#REF!,4),".")</f>
        <v>#REF!</v>
      </c>
      <c r="F4" s="265" t="e">
        <f>+CONCATENATE(LEFT(#REF!,4)+1,".")</f>
        <v>#REF!</v>
      </c>
      <c r="G4" s="265" t="e">
        <f>+CONCATENATE(LEFT(#REF!,4)+2,".")</f>
        <v>#REF!</v>
      </c>
      <c r="H4" s="266" t="e">
        <f>+CONCATENATE(LEFT(#REF!,4)+2,".",CHAR(10)," után")</f>
        <v>#REF!</v>
      </c>
      <c r="I4" s="537"/>
    </row>
    <row r="5" spans="1:9" s="482" customFormat="1" ht="12.75" customHeight="1" thickBot="1">
      <c r="A5" s="267" t="s">
        <v>491</v>
      </c>
      <c r="B5" s="268" t="s">
        <v>492</v>
      </c>
      <c r="C5" s="269" t="s">
        <v>493</v>
      </c>
      <c r="D5" s="268" t="s">
        <v>495</v>
      </c>
      <c r="E5" s="267" t="s">
        <v>494</v>
      </c>
      <c r="F5" s="269" t="s">
        <v>496</v>
      </c>
      <c r="G5" s="269" t="s">
        <v>498</v>
      </c>
      <c r="H5" s="270" t="s">
        <v>499</v>
      </c>
      <c r="I5" s="271" t="s">
        <v>500</v>
      </c>
    </row>
    <row r="6" spans="1:9" ht="24.75" customHeight="1" thickBot="1">
      <c r="A6" s="272" t="s">
        <v>18</v>
      </c>
      <c r="B6" s="273" t="s">
        <v>4</v>
      </c>
      <c r="C6" s="474"/>
      <c r="D6" s="69">
        <f>+D7+D8</f>
        <v>0</v>
      </c>
      <c r="E6" s="70">
        <f>+E7+E8</f>
        <v>0</v>
      </c>
      <c r="F6" s="71">
        <f>+F7+F8</f>
        <v>0</v>
      </c>
      <c r="G6" s="71">
        <f>+G7+G8</f>
        <v>0</v>
      </c>
      <c r="H6" s="72">
        <f>+H7+H8</f>
        <v>0</v>
      </c>
      <c r="I6" s="69">
        <f aca="true" t="shared" si="0" ref="I6:I17">SUM(D6:H6)</f>
        <v>0</v>
      </c>
    </row>
    <row r="7" spans="1:10" ht="19.5" customHeight="1">
      <c r="A7" s="274" t="s">
        <v>19</v>
      </c>
      <c r="B7" s="73" t="s">
        <v>72</v>
      </c>
      <c r="C7" s="475"/>
      <c r="D7" s="74"/>
      <c r="E7" s="75"/>
      <c r="F7" s="28"/>
      <c r="G7" s="28"/>
      <c r="H7" s="25"/>
      <c r="I7" s="275">
        <f t="shared" si="0"/>
        <v>0</v>
      </c>
      <c r="J7" s="532" t="s">
        <v>527</v>
      </c>
    </row>
    <row r="8" spans="1:10" ht="19.5" customHeight="1" thickBot="1">
      <c r="A8" s="274" t="s">
        <v>20</v>
      </c>
      <c r="B8" s="73" t="s">
        <v>72</v>
      </c>
      <c r="C8" s="475"/>
      <c r="D8" s="74"/>
      <c r="E8" s="75"/>
      <c r="F8" s="28"/>
      <c r="G8" s="28"/>
      <c r="H8" s="25"/>
      <c r="I8" s="275">
        <f t="shared" si="0"/>
        <v>0</v>
      </c>
      <c r="J8" s="532"/>
    </row>
    <row r="9" spans="1:10" ht="25.5" customHeight="1" thickBot="1">
      <c r="A9" s="272" t="s">
        <v>21</v>
      </c>
      <c r="B9" s="273" t="s">
        <v>5</v>
      </c>
      <c r="C9" s="476"/>
      <c r="D9" s="69">
        <f>+D10+D11</f>
        <v>0</v>
      </c>
      <c r="E9" s="70">
        <f>+E10+E11</f>
        <v>0</v>
      </c>
      <c r="F9" s="71">
        <f>+F10+F11</f>
        <v>0</v>
      </c>
      <c r="G9" s="71">
        <f>+G10+G11</f>
        <v>0</v>
      </c>
      <c r="H9" s="72">
        <f>+H10+H11</f>
        <v>0</v>
      </c>
      <c r="I9" s="69">
        <f t="shared" si="0"/>
        <v>0</v>
      </c>
      <c r="J9" s="532"/>
    </row>
    <row r="10" spans="1:10" ht="19.5" customHeight="1">
      <c r="A10" s="274" t="s">
        <v>22</v>
      </c>
      <c r="B10" s="73" t="s">
        <v>72</v>
      </c>
      <c r="C10" s="475"/>
      <c r="D10" s="74"/>
      <c r="E10" s="75"/>
      <c r="F10" s="28"/>
      <c r="G10" s="28"/>
      <c r="H10" s="25"/>
      <c r="I10" s="275">
        <f t="shared" si="0"/>
        <v>0</v>
      </c>
      <c r="J10" s="532"/>
    </row>
    <row r="11" spans="1:10" ht="19.5" customHeight="1" thickBot="1">
      <c r="A11" s="274" t="s">
        <v>23</v>
      </c>
      <c r="B11" s="73" t="s">
        <v>72</v>
      </c>
      <c r="C11" s="475"/>
      <c r="D11" s="74"/>
      <c r="E11" s="75"/>
      <c r="F11" s="28"/>
      <c r="G11" s="28"/>
      <c r="H11" s="25"/>
      <c r="I11" s="275">
        <f t="shared" si="0"/>
        <v>0</v>
      </c>
      <c r="J11" s="532"/>
    </row>
    <row r="12" spans="1:10" ht="19.5" customHeight="1" thickBot="1">
      <c r="A12" s="272" t="s">
        <v>24</v>
      </c>
      <c r="B12" s="273" t="s">
        <v>191</v>
      </c>
      <c r="C12" s="476"/>
      <c r="D12" s="69">
        <f>+D13</f>
        <v>0</v>
      </c>
      <c r="E12" s="70">
        <f>+E13</f>
        <v>0</v>
      </c>
      <c r="F12" s="71">
        <f>+F13</f>
        <v>0</v>
      </c>
      <c r="G12" s="71">
        <f>+G13</f>
        <v>0</v>
      </c>
      <c r="H12" s="72">
        <f>+H13</f>
        <v>0</v>
      </c>
      <c r="I12" s="69">
        <f t="shared" si="0"/>
        <v>0</v>
      </c>
      <c r="J12" s="532"/>
    </row>
    <row r="13" spans="1:10" ht="19.5" customHeight="1" thickBot="1">
      <c r="A13" s="274" t="s">
        <v>25</v>
      </c>
      <c r="B13" s="73" t="s">
        <v>72</v>
      </c>
      <c r="C13" s="475"/>
      <c r="D13" s="74"/>
      <c r="E13" s="75"/>
      <c r="F13" s="28"/>
      <c r="G13" s="28"/>
      <c r="H13" s="25"/>
      <c r="I13" s="275">
        <f t="shared" si="0"/>
        <v>0</v>
      </c>
      <c r="J13" s="532"/>
    </row>
    <row r="14" spans="1:10" ht="19.5" customHeight="1" thickBot="1">
      <c r="A14" s="272" t="s">
        <v>26</v>
      </c>
      <c r="B14" s="273" t="s">
        <v>192</v>
      </c>
      <c r="C14" s="476"/>
      <c r="D14" s="69">
        <f>+D15</f>
        <v>0</v>
      </c>
      <c r="E14" s="70">
        <f>+E15</f>
        <v>0</v>
      </c>
      <c r="F14" s="71">
        <f>+F15</f>
        <v>0</v>
      </c>
      <c r="G14" s="71">
        <f>+G15</f>
        <v>0</v>
      </c>
      <c r="H14" s="72">
        <f>+H15</f>
        <v>0</v>
      </c>
      <c r="I14" s="69">
        <f t="shared" si="0"/>
        <v>0</v>
      </c>
      <c r="J14" s="532"/>
    </row>
    <row r="15" spans="1:10" ht="19.5" customHeight="1" thickBot="1">
      <c r="A15" s="276" t="s">
        <v>27</v>
      </c>
      <c r="B15" s="76" t="s">
        <v>72</v>
      </c>
      <c r="C15" s="477"/>
      <c r="D15" s="77"/>
      <c r="E15" s="78"/>
      <c r="F15" s="29"/>
      <c r="G15" s="29"/>
      <c r="H15" s="27"/>
      <c r="I15" s="277">
        <f t="shared" si="0"/>
        <v>0</v>
      </c>
      <c r="J15" s="532"/>
    </row>
    <row r="16" spans="1:10" ht="19.5" customHeight="1" thickBot="1">
      <c r="A16" s="272" t="s">
        <v>28</v>
      </c>
      <c r="B16" s="278" t="s">
        <v>193</v>
      </c>
      <c r="C16" s="476"/>
      <c r="D16" s="69">
        <f>+D17</f>
        <v>0</v>
      </c>
      <c r="E16" s="70">
        <f>+E17</f>
        <v>0</v>
      </c>
      <c r="F16" s="71">
        <f>+F17</f>
        <v>0</v>
      </c>
      <c r="G16" s="71">
        <f>+G17</f>
        <v>0</v>
      </c>
      <c r="H16" s="72">
        <f>+H17</f>
        <v>0</v>
      </c>
      <c r="I16" s="69">
        <f t="shared" si="0"/>
        <v>0</v>
      </c>
      <c r="J16" s="532"/>
    </row>
    <row r="17" spans="1:10" ht="19.5" customHeight="1" thickBot="1">
      <c r="A17" s="279" t="s">
        <v>29</v>
      </c>
      <c r="B17" s="79" t="s">
        <v>72</v>
      </c>
      <c r="C17" s="478"/>
      <c r="D17" s="80"/>
      <c r="E17" s="81"/>
      <c r="F17" s="82"/>
      <c r="G17" s="82"/>
      <c r="H17" s="26"/>
      <c r="I17" s="280">
        <f t="shared" si="0"/>
        <v>0</v>
      </c>
      <c r="J17" s="532"/>
    </row>
    <row r="18" spans="1:10" ht="19.5" customHeight="1" thickBot="1">
      <c r="A18" s="534" t="s">
        <v>134</v>
      </c>
      <c r="B18" s="535"/>
      <c r="C18" s="134"/>
      <c r="D18" s="69">
        <f aca="true" t="shared" si="1" ref="D18:I18">+D6+D9+D12+D14+D16</f>
        <v>0</v>
      </c>
      <c r="E18" s="70">
        <f t="shared" si="1"/>
        <v>0</v>
      </c>
      <c r="F18" s="71">
        <f t="shared" si="1"/>
        <v>0</v>
      </c>
      <c r="G18" s="71">
        <f t="shared" si="1"/>
        <v>0</v>
      </c>
      <c r="H18" s="72">
        <f t="shared" si="1"/>
        <v>0</v>
      </c>
      <c r="I18" s="69">
        <f t="shared" si="1"/>
        <v>0</v>
      </c>
      <c r="J18" s="532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00390625" defaultRowHeight="12.75"/>
  <cols>
    <col min="1" max="1" width="5.875" style="9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544" t="s">
        <v>6</v>
      </c>
      <c r="C1" s="544"/>
      <c r="D1" s="544"/>
    </row>
    <row r="2" spans="1:4" s="84" customFormat="1" ht="16.5" thickBot="1">
      <c r="A2" s="83"/>
      <c r="B2" s="372"/>
      <c r="D2" s="48" t="s">
        <v>63</v>
      </c>
    </row>
    <row r="3" spans="1:4" s="86" customFormat="1" ht="48" customHeight="1" thickBot="1">
      <c r="A3" s="85" t="s">
        <v>16</v>
      </c>
      <c r="B3" s="195" t="s">
        <v>17</v>
      </c>
      <c r="C3" s="195" t="s">
        <v>73</v>
      </c>
      <c r="D3" s="196" t="s">
        <v>74</v>
      </c>
    </row>
    <row r="4" spans="1:4" s="86" customFormat="1" ht="13.5" customHeight="1" thickBot="1">
      <c r="A4" s="40" t="s">
        <v>491</v>
      </c>
      <c r="B4" s="198" t="s">
        <v>492</v>
      </c>
      <c r="C4" s="198" t="s">
        <v>493</v>
      </c>
      <c r="D4" s="199" t="s">
        <v>495</v>
      </c>
    </row>
    <row r="5" spans="1:4" ht="18" customHeight="1">
      <c r="A5" s="147" t="s">
        <v>18</v>
      </c>
      <c r="B5" s="200" t="s">
        <v>154</v>
      </c>
      <c r="C5" s="145"/>
      <c r="D5" s="87"/>
    </row>
    <row r="6" spans="1:4" ht="18" customHeight="1">
      <c r="A6" s="88" t="s">
        <v>19</v>
      </c>
      <c r="B6" s="201" t="s">
        <v>155</v>
      </c>
      <c r="C6" s="146"/>
      <c r="D6" s="90"/>
    </row>
    <row r="7" spans="1:4" ht="18" customHeight="1">
      <c r="A7" s="88" t="s">
        <v>20</v>
      </c>
      <c r="B7" s="201" t="s">
        <v>122</v>
      </c>
      <c r="C7" s="146"/>
      <c r="D7" s="90"/>
    </row>
    <row r="8" spans="1:4" ht="18" customHeight="1">
      <c r="A8" s="88" t="s">
        <v>21</v>
      </c>
      <c r="B8" s="201" t="s">
        <v>123</v>
      </c>
      <c r="C8" s="146"/>
      <c r="D8" s="90"/>
    </row>
    <row r="9" spans="1:4" ht="18" customHeight="1">
      <c r="A9" s="88" t="s">
        <v>22</v>
      </c>
      <c r="B9" s="201" t="s">
        <v>147</v>
      </c>
      <c r="C9" s="146"/>
      <c r="D9" s="90"/>
    </row>
    <row r="10" spans="1:4" ht="18" customHeight="1">
      <c r="A10" s="88" t="s">
        <v>23</v>
      </c>
      <c r="B10" s="201" t="s">
        <v>148</v>
      </c>
      <c r="C10" s="146"/>
      <c r="D10" s="90"/>
    </row>
    <row r="11" spans="1:4" ht="18" customHeight="1">
      <c r="A11" s="88" t="s">
        <v>24</v>
      </c>
      <c r="B11" s="202" t="s">
        <v>149</v>
      </c>
      <c r="C11" s="146"/>
      <c r="D11" s="90"/>
    </row>
    <row r="12" spans="1:4" ht="18" customHeight="1">
      <c r="A12" s="88" t="s">
        <v>26</v>
      </c>
      <c r="B12" s="202" t="s">
        <v>150</v>
      </c>
      <c r="C12" s="146"/>
      <c r="D12" s="90"/>
    </row>
    <row r="13" spans="1:4" ht="18" customHeight="1">
      <c r="A13" s="88" t="s">
        <v>27</v>
      </c>
      <c r="B13" s="202" t="s">
        <v>151</v>
      </c>
      <c r="C13" s="146"/>
      <c r="D13" s="90"/>
    </row>
    <row r="14" spans="1:4" ht="18" customHeight="1">
      <c r="A14" s="88" t="s">
        <v>28</v>
      </c>
      <c r="B14" s="202" t="s">
        <v>152</v>
      </c>
      <c r="C14" s="146"/>
      <c r="D14" s="90"/>
    </row>
    <row r="15" spans="1:4" ht="22.5" customHeight="1">
      <c r="A15" s="88" t="s">
        <v>29</v>
      </c>
      <c r="B15" s="202" t="s">
        <v>153</v>
      </c>
      <c r="C15" s="146"/>
      <c r="D15" s="90"/>
    </row>
    <row r="16" spans="1:4" ht="18" customHeight="1">
      <c r="A16" s="88" t="s">
        <v>30</v>
      </c>
      <c r="B16" s="201" t="s">
        <v>124</v>
      </c>
      <c r="C16" s="146"/>
      <c r="D16" s="90"/>
    </row>
    <row r="17" spans="1:4" ht="18" customHeight="1">
      <c r="A17" s="88" t="s">
        <v>31</v>
      </c>
      <c r="B17" s="201" t="s">
        <v>8</v>
      </c>
      <c r="C17" s="146"/>
      <c r="D17" s="90"/>
    </row>
    <row r="18" spans="1:4" ht="18" customHeight="1">
      <c r="A18" s="88" t="s">
        <v>32</v>
      </c>
      <c r="B18" s="201" t="s">
        <v>7</v>
      </c>
      <c r="C18" s="146"/>
      <c r="D18" s="90"/>
    </row>
    <row r="19" spans="1:4" ht="18" customHeight="1">
      <c r="A19" s="88" t="s">
        <v>33</v>
      </c>
      <c r="B19" s="201" t="s">
        <v>125</v>
      </c>
      <c r="C19" s="146"/>
      <c r="D19" s="90"/>
    </row>
    <row r="20" spans="1:4" ht="18" customHeight="1">
      <c r="A20" s="88" t="s">
        <v>34</v>
      </c>
      <c r="B20" s="201" t="s">
        <v>126</v>
      </c>
      <c r="C20" s="146"/>
      <c r="D20" s="90"/>
    </row>
    <row r="21" spans="1:4" ht="18" customHeight="1">
      <c r="A21" s="88" t="s">
        <v>35</v>
      </c>
      <c r="B21" s="137"/>
      <c r="C21" s="89"/>
      <c r="D21" s="90"/>
    </row>
    <row r="22" spans="1:4" ht="18" customHeight="1">
      <c r="A22" s="88" t="s">
        <v>36</v>
      </c>
      <c r="B22" s="91"/>
      <c r="C22" s="89"/>
      <c r="D22" s="90"/>
    </row>
    <row r="23" spans="1:4" ht="18" customHeight="1">
      <c r="A23" s="88" t="s">
        <v>37</v>
      </c>
      <c r="B23" s="91"/>
      <c r="C23" s="89"/>
      <c r="D23" s="90"/>
    </row>
    <row r="24" spans="1:4" ht="18" customHeight="1">
      <c r="A24" s="88" t="s">
        <v>38</v>
      </c>
      <c r="B24" s="91"/>
      <c r="C24" s="89"/>
      <c r="D24" s="90"/>
    </row>
    <row r="25" spans="1:4" ht="18" customHeight="1">
      <c r="A25" s="88" t="s">
        <v>39</v>
      </c>
      <c r="B25" s="91"/>
      <c r="C25" s="89"/>
      <c r="D25" s="90"/>
    </row>
    <row r="26" spans="1:4" ht="18" customHeight="1">
      <c r="A26" s="88" t="s">
        <v>40</v>
      </c>
      <c r="B26" s="91"/>
      <c r="C26" s="89"/>
      <c r="D26" s="90"/>
    </row>
    <row r="27" spans="1:4" ht="18" customHeight="1">
      <c r="A27" s="88" t="s">
        <v>41</v>
      </c>
      <c r="B27" s="91"/>
      <c r="C27" s="89"/>
      <c r="D27" s="90"/>
    </row>
    <row r="28" spans="1:4" ht="18" customHeight="1">
      <c r="A28" s="88" t="s">
        <v>42</v>
      </c>
      <c r="B28" s="91"/>
      <c r="C28" s="89"/>
      <c r="D28" s="90"/>
    </row>
    <row r="29" spans="1:4" ht="18" customHeight="1" thickBot="1">
      <c r="A29" s="148" t="s">
        <v>43</v>
      </c>
      <c r="B29" s="92"/>
      <c r="C29" s="93"/>
      <c r="D29" s="94"/>
    </row>
    <row r="30" spans="1:4" ht="18" customHeight="1" thickBot="1">
      <c r="A30" s="41" t="s">
        <v>44</v>
      </c>
      <c r="B30" s="206" t="s">
        <v>53</v>
      </c>
      <c r="C30" s="207">
        <f>+C5+C6+C7+C8+C9+C16+C17+C18+C19+C20+C21+C22+C23+C24+C25+C26+C27+C28+C29</f>
        <v>0</v>
      </c>
      <c r="D30" s="208">
        <f>+D5+D6+D7+D8+D9+D16+D17+D18+D19+D20+D21+D22+D23+D24+D25+D26+D27+D28+D29</f>
        <v>0</v>
      </c>
    </row>
    <row r="31" spans="1:4" ht="8.25" customHeight="1">
      <c r="A31" s="95"/>
      <c r="B31" s="543"/>
      <c r="C31" s="543"/>
      <c r="D31" s="54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4" sqref="E4:F4"/>
    </sheetView>
  </sheetViews>
  <sheetFormatPr defaultColWidth="9.00390625" defaultRowHeight="12.75"/>
  <cols>
    <col min="1" max="1" width="9.50390625" style="381" customWidth="1"/>
    <col min="2" max="2" width="59.625" style="381" customWidth="1"/>
    <col min="3" max="3" width="17.375" style="382" customWidth="1"/>
    <col min="4" max="5" width="17.375" style="414" customWidth="1"/>
    <col min="6" max="16384" width="9.375" style="414" customWidth="1"/>
  </cols>
  <sheetData>
    <row r="1" spans="1:5" ht="15.75" customHeight="1">
      <c r="A1" s="517" t="s">
        <v>15</v>
      </c>
      <c r="B1" s="517"/>
      <c r="C1" s="517"/>
      <c r="D1" s="517"/>
      <c r="E1" s="517"/>
    </row>
    <row r="2" spans="1:5" ht="15.75" customHeight="1" thickBot="1">
      <c r="A2" s="518" t="s">
        <v>139</v>
      </c>
      <c r="B2" s="518"/>
      <c r="C2" s="577"/>
      <c r="E2" s="577" t="s">
        <v>216</v>
      </c>
    </row>
    <row r="3" spans="1:5" ht="15.75">
      <c r="A3" s="575" t="s">
        <v>71</v>
      </c>
      <c r="B3" s="574" t="s">
        <v>17</v>
      </c>
      <c r="C3" s="573" t="e">
        <f>+CONCATENATE(LEFT(#REF!,4),". évi")</f>
        <v>#REF!</v>
      </c>
      <c r="D3" s="572"/>
      <c r="E3" s="571"/>
    </row>
    <row r="4" spans="1:5" ht="24.75" thickBot="1">
      <c r="A4" s="570"/>
      <c r="B4" s="569"/>
      <c r="C4" s="568" t="s">
        <v>555</v>
      </c>
      <c r="D4" s="567" t="s">
        <v>554</v>
      </c>
      <c r="E4" s="566" t="e">
        <f>+CONCATENATE(LEFT(#REF!,4),". VI. 30.",CHAR(10),"teljesítés")</f>
        <v>#REF!</v>
      </c>
    </row>
    <row r="5" spans="1:5" s="415" customFormat="1" ht="12" customHeight="1" thickBot="1">
      <c r="A5" s="410" t="s">
        <v>491</v>
      </c>
      <c r="B5" s="411" t="s">
        <v>492</v>
      </c>
      <c r="C5" s="411" t="s">
        <v>493</v>
      </c>
      <c r="D5" s="411" t="s">
        <v>495</v>
      </c>
      <c r="E5" s="576" t="s">
        <v>494</v>
      </c>
    </row>
    <row r="6" spans="1:5" s="416" customFormat="1" ht="12" customHeight="1" thickBot="1">
      <c r="A6" s="20" t="s">
        <v>18</v>
      </c>
      <c r="B6" s="21" t="s">
        <v>240</v>
      </c>
      <c r="C6" s="398">
        <f>+C7+C8+C9+C10+C11+C12</f>
        <v>12737</v>
      </c>
      <c r="D6" s="398">
        <f>+D7+D8+D9+D10+D11+D12</f>
        <v>13937</v>
      </c>
      <c r="E6" s="259">
        <f>+E7+E8+E9+E10+E11+E12</f>
        <v>7240</v>
      </c>
    </row>
    <row r="7" spans="1:5" s="416" customFormat="1" ht="12" customHeight="1">
      <c r="A7" s="15" t="s">
        <v>100</v>
      </c>
      <c r="B7" s="417" t="s">
        <v>241</v>
      </c>
      <c r="C7" s="400">
        <v>12242</v>
      </c>
      <c r="D7" s="400">
        <v>12242</v>
      </c>
      <c r="E7" s="261">
        <v>6547</v>
      </c>
    </row>
    <row r="8" spans="1:5" s="416" customFormat="1" ht="12" customHeight="1">
      <c r="A8" s="14" t="s">
        <v>101</v>
      </c>
      <c r="B8" s="418" t="s">
        <v>242</v>
      </c>
      <c r="C8" s="399"/>
      <c r="D8" s="399"/>
      <c r="E8" s="260"/>
    </row>
    <row r="9" spans="1:5" s="416" customFormat="1" ht="12" customHeight="1">
      <c r="A9" s="14" t="s">
        <v>102</v>
      </c>
      <c r="B9" s="418" t="s">
        <v>243</v>
      </c>
      <c r="C9" s="399"/>
      <c r="D9" s="399"/>
      <c r="E9" s="260"/>
    </row>
    <row r="10" spans="1:5" s="416" customFormat="1" ht="12" customHeight="1">
      <c r="A10" s="14" t="s">
        <v>103</v>
      </c>
      <c r="B10" s="418" t="s">
        <v>244</v>
      </c>
      <c r="C10" s="399"/>
      <c r="D10" s="399">
        <v>1200</v>
      </c>
      <c r="E10" s="260">
        <v>624</v>
      </c>
    </row>
    <row r="11" spans="1:5" s="416" customFormat="1" ht="12" customHeight="1">
      <c r="A11" s="14" t="s">
        <v>135</v>
      </c>
      <c r="B11" s="289" t="s">
        <v>427</v>
      </c>
      <c r="C11" s="399">
        <v>495</v>
      </c>
      <c r="D11" s="399">
        <v>495</v>
      </c>
      <c r="E11" s="260">
        <v>69</v>
      </c>
    </row>
    <row r="12" spans="1:5" s="416" customFormat="1" ht="12" customHeight="1" thickBot="1">
      <c r="A12" s="16" t="s">
        <v>104</v>
      </c>
      <c r="B12" s="290" t="s">
        <v>428</v>
      </c>
      <c r="C12" s="399"/>
      <c r="D12" s="399"/>
      <c r="E12" s="260"/>
    </row>
    <row r="13" spans="1:5" s="416" customFormat="1" ht="12" customHeight="1" thickBot="1">
      <c r="A13" s="20" t="s">
        <v>19</v>
      </c>
      <c r="B13" s="288" t="s">
        <v>245</v>
      </c>
      <c r="C13" s="398">
        <f>+C14+C15+C16+C17+C18</f>
        <v>1797</v>
      </c>
      <c r="D13" s="398">
        <f>+D14+D15+D16+D17+D18</f>
        <v>1797</v>
      </c>
      <c r="E13" s="259">
        <f>+E14+E15+E16+E17+E18</f>
        <v>324</v>
      </c>
    </row>
    <row r="14" spans="1:5" s="416" customFormat="1" ht="12" customHeight="1">
      <c r="A14" s="15" t="s">
        <v>106</v>
      </c>
      <c r="B14" s="417" t="s">
        <v>246</v>
      </c>
      <c r="C14" s="400"/>
      <c r="D14" s="400"/>
      <c r="E14" s="261"/>
    </row>
    <row r="15" spans="1:5" s="416" customFormat="1" ht="12" customHeight="1">
      <c r="A15" s="14" t="s">
        <v>107</v>
      </c>
      <c r="B15" s="418" t="s">
        <v>247</v>
      </c>
      <c r="C15" s="399"/>
      <c r="D15" s="399"/>
      <c r="E15" s="260"/>
    </row>
    <row r="16" spans="1:5" s="416" customFormat="1" ht="12" customHeight="1">
      <c r="A16" s="14" t="s">
        <v>108</v>
      </c>
      <c r="B16" s="418" t="s">
        <v>418</v>
      </c>
      <c r="C16" s="399">
        <v>1797</v>
      </c>
      <c r="D16" s="399">
        <v>1797</v>
      </c>
      <c r="E16" s="260">
        <v>324</v>
      </c>
    </row>
    <row r="17" spans="1:5" s="416" customFormat="1" ht="12" customHeight="1">
      <c r="A17" s="14" t="s">
        <v>109</v>
      </c>
      <c r="B17" s="418" t="s">
        <v>419</v>
      </c>
      <c r="C17" s="399"/>
      <c r="D17" s="399"/>
      <c r="E17" s="260"/>
    </row>
    <row r="18" spans="1:5" s="416" customFormat="1" ht="12" customHeight="1">
      <c r="A18" s="14" t="s">
        <v>110</v>
      </c>
      <c r="B18" s="418" t="s">
        <v>248</v>
      </c>
      <c r="C18" s="399"/>
      <c r="D18" s="399"/>
      <c r="E18" s="260"/>
    </row>
    <row r="19" spans="1:5" s="416" customFormat="1" ht="12" customHeight="1" thickBot="1">
      <c r="A19" s="16" t="s">
        <v>119</v>
      </c>
      <c r="B19" s="290" t="s">
        <v>249</v>
      </c>
      <c r="C19" s="401"/>
      <c r="D19" s="401"/>
      <c r="E19" s="262"/>
    </row>
    <row r="20" spans="1:5" s="416" customFormat="1" ht="12" customHeight="1" thickBot="1">
      <c r="A20" s="20" t="s">
        <v>20</v>
      </c>
      <c r="B20" s="21" t="s">
        <v>250</v>
      </c>
      <c r="C20" s="398">
        <f>+C21+C22+C23+C24+C25</f>
        <v>0</v>
      </c>
      <c r="D20" s="398">
        <f>+D21+D22+D23+D24+D25</f>
        <v>0</v>
      </c>
      <c r="E20" s="259">
        <f>+E21+E22+E23+E24+E25</f>
        <v>0</v>
      </c>
    </row>
    <row r="21" spans="1:5" s="416" customFormat="1" ht="12" customHeight="1">
      <c r="A21" s="15" t="s">
        <v>89</v>
      </c>
      <c r="B21" s="417" t="s">
        <v>251</v>
      </c>
      <c r="C21" s="400"/>
      <c r="D21" s="400"/>
      <c r="E21" s="261"/>
    </row>
    <row r="22" spans="1:5" s="416" customFormat="1" ht="12" customHeight="1">
      <c r="A22" s="14" t="s">
        <v>90</v>
      </c>
      <c r="B22" s="418" t="s">
        <v>252</v>
      </c>
      <c r="C22" s="399"/>
      <c r="D22" s="399"/>
      <c r="E22" s="260"/>
    </row>
    <row r="23" spans="1:5" s="416" customFormat="1" ht="12" customHeight="1">
      <c r="A23" s="14" t="s">
        <v>91</v>
      </c>
      <c r="B23" s="418" t="s">
        <v>420</v>
      </c>
      <c r="C23" s="399"/>
      <c r="D23" s="399"/>
      <c r="E23" s="260"/>
    </row>
    <row r="24" spans="1:5" s="416" customFormat="1" ht="12" customHeight="1">
      <c r="A24" s="14" t="s">
        <v>92</v>
      </c>
      <c r="B24" s="418" t="s">
        <v>421</v>
      </c>
      <c r="C24" s="399"/>
      <c r="D24" s="399"/>
      <c r="E24" s="260"/>
    </row>
    <row r="25" spans="1:5" s="416" customFormat="1" ht="12" customHeight="1">
      <c r="A25" s="14" t="s">
        <v>158</v>
      </c>
      <c r="B25" s="418" t="s">
        <v>253</v>
      </c>
      <c r="C25" s="399"/>
      <c r="D25" s="399"/>
      <c r="E25" s="260"/>
    </row>
    <row r="26" spans="1:5" s="416" customFormat="1" ht="12" customHeight="1" thickBot="1">
      <c r="A26" s="16" t="s">
        <v>159</v>
      </c>
      <c r="B26" s="419" t="s">
        <v>254</v>
      </c>
      <c r="C26" s="401"/>
      <c r="D26" s="401"/>
      <c r="E26" s="262"/>
    </row>
    <row r="27" spans="1:5" s="416" customFormat="1" ht="12" customHeight="1" thickBot="1">
      <c r="A27" s="20" t="s">
        <v>160</v>
      </c>
      <c r="B27" s="21" t="s">
        <v>255</v>
      </c>
      <c r="C27" s="405">
        <f>+C28+C32+C33+C34</f>
        <v>2745</v>
      </c>
      <c r="D27" s="405">
        <f>+D28+D32+D33+D34</f>
        <v>2745</v>
      </c>
      <c r="E27" s="447">
        <f>+E28+E32+E33+E34</f>
        <v>1356</v>
      </c>
    </row>
    <row r="28" spans="1:5" s="416" customFormat="1" ht="12" customHeight="1">
      <c r="A28" s="15" t="s">
        <v>256</v>
      </c>
      <c r="B28" s="417" t="s">
        <v>434</v>
      </c>
      <c r="C28" s="449">
        <f>+C29+C30+C31</f>
        <v>2345</v>
      </c>
      <c r="D28" s="449">
        <f>+D29+D30+D31</f>
        <v>2345</v>
      </c>
      <c r="E28" s="448">
        <f>+E29+E30+E31</f>
        <v>1157</v>
      </c>
    </row>
    <row r="29" spans="1:5" s="416" customFormat="1" ht="12" customHeight="1">
      <c r="A29" s="14" t="s">
        <v>257</v>
      </c>
      <c r="B29" s="418" t="s">
        <v>262</v>
      </c>
      <c r="C29" s="399">
        <v>1000</v>
      </c>
      <c r="D29" s="399">
        <v>1000</v>
      </c>
      <c r="E29" s="260">
        <v>503</v>
      </c>
    </row>
    <row r="30" spans="1:5" s="416" customFormat="1" ht="12" customHeight="1">
      <c r="A30" s="14" t="s">
        <v>258</v>
      </c>
      <c r="B30" s="418" t="s">
        <v>263</v>
      </c>
      <c r="C30" s="399">
        <v>1345</v>
      </c>
      <c r="D30" s="399">
        <v>1345</v>
      </c>
      <c r="E30" s="260">
        <v>654</v>
      </c>
    </row>
    <row r="31" spans="1:5" s="416" customFormat="1" ht="12" customHeight="1">
      <c r="A31" s="14" t="s">
        <v>432</v>
      </c>
      <c r="B31" s="484" t="s">
        <v>433</v>
      </c>
      <c r="C31" s="399"/>
      <c r="D31" s="399"/>
      <c r="E31" s="260"/>
    </row>
    <row r="32" spans="1:5" s="416" customFormat="1" ht="12" customHeight="1">
      <c r="A32" s="14" t="s">
        <v>259</v>
      </c>
      <c r="B32" s="418" t="s">
        <v>264</v>
      </c>
      <c r="C32" s="399">
        <v>400</v>
      </c>
      <c r="D32" s="399">
        <v>400</v>
      </c>
      <c r="E32" s="260">
        <v>199</v>
      </c>
    </row>
    <row r="33" spans="1:5" s="416" customFormat="1" ht="12" customHeight="1">
      <c r="A33" s="14" t="s">
        <v>260</v>
      </c>
      <c r="B33" s="418" t="s">
        <v>265</v>
      </c>
      <c r="C33" s="399"/>
      <c r="D33" s="399"/>
      <c r="E33" s="260"/>
    </row>
    <row r="34" spans="1:5" s="416" customFormat="1" ht="12" customHeight="1" thickBot="1">
      <c r="A34" s="16" t="s">
        <v>261</v>
      </c>
      <c r="B34" s="419" t="s">
        <v>266</v>
      </c>
      <c r="C34" s="401"/>
      <c r="D34" s="401"/>
      <c r="E34" s="262"/>
    </row>
    <row r="35" spans="1:5" s="416" customFormat="1" ht="12" customHeight="1" thickBot="1">
      <c r="A35" s="20" t="s">
        <v>22</v>
      </c>
      <c r="B35" s="21" t="s">
        <v>429</v>
      </c>
      <c r="C35" s="398">
        <f>SUM(C36:C46)</f>
        <v>535</v>
      </c>
      <c r="D35" s="398">
        <f>SUM(D36:D46)</f>
        <v>535</v>
      </c>
      <c r="E35" s="259">
        <f>SUM(E36:E46)</f>
        <v>17</v>
      </c>
    </row>
    <row r="36" spans="1:5" s="416" customFormat="1" ht="12" customHeight="1">
      <c r="A36" s="15" t="s">
        <v>93</v>
      </c>
      <c r="B36" s="417" t="s">
        <v>269</v>
      </c>
      <c r="C36" s="400"/>
      <c r="D36" s="400"/>
      <c r="E36" s="261"/>
    </row>
    <row r="37" spans="1:5" s="416" customFormat="1" ht="12" customHeight="1">
      <c r="A37" s="14" t="s">
        <v>94</v>
      </c>
      <c r="B37" s="418" t="s">
        <v>270</v>
      </c>
      <c r="C37" s="399">
        <v>30</v>
      </c>
      <c r="D37" s="399">
        <v>30</v>
      </c>
      <c r="E37" s="260"/>
    </row>
    <row r="38" spans="1:5" s="416" customFormat="1" ht="12" customHeight="1">
      <c r="A38" s="14" t="s">
        <v>95</v>
      </c>
      <c r="B38" s="418" t="s">
        <v>271</v>
      </c>
      <c r="C38" s="399">
        <v>40</v>
      </c>
      <c r="D38" s="399">
        <v>40</v>
      </c>
      <c r="E38" s="260"/>
    </row>
    <row r="39" spans="1:5" s="416" customFormat="1" ht="12" customHeight="1">
      <c r="A39" s="14" t="s">
        <v>162</v>
      </c>
      <c r="B39" s="418" t="s">
        <v>272</v>
      </c>
      <c r="C39" s="399">
        <v>425</v>
      </c>
      <c r="D39" s="399">
        <v>425</v>
      </c>
      <c r="E39" s="260">
        <v>10</v>
      </c>
    </row>
    <row r="40" spans="1:5" s="416" customFormat="1" ht="12" customHeight="1">
      <c r="A40" s="14" t="s">
        <v>163</v>
      </c>
      <c r="B40" s="418" t="s">
        <v>273</v>
      </c>
      <c r="C40" s="399"/>
      <c r="D40" s="399"/>
      <c r="E40" s="260"/>
    </row>
    <row r="41" spans="1:5" s="416" customFormat="1" ht="12" customHeight="1">
      <c r="A41" s="14" t="s">
        <v>164</v>
      </c>
      <c r="B41" s="418" t="s">
        <v>274</v>
      </c>
      <c r="C41" s="399"/>
      <c r="D41" s="399"/>
      <c r="E41" s="260"/>
    </row>
    <row r="42" spans="1:5" s="416" customFormat="1" ht="12" customHeight="1">
      <c r="A42" s="14" t="s">
        <v>165</v>
      </c>
      <c r="B42" s="418" t="s">
        <v>275</v>
      </c>
      <c r="C42" s="399"/>
      <c r="D42" s="399"/>
      <c r="E42" s="260"/>
    </row>
    <row r="43" spans="1:5" s="416" customFormat="1" ht="12" customHeight="1">
      <c r="A43" s="14" t="s">
        <v>166</v>
      </c>
      <c r="B43" s="418" t="s">
        <v>276</v>
      </c>
      <c r="C43" s="399">
        <v>40</v>
      </c>
      <c r="D43" s="399">
        <v>40</v>
      </c>
      <c r="E43" s="260">
        <v>7</v>
      </c>
    </row>
    <row r="44" spans="1:5" s="416" customFormat="1" ht="12" customHeight="1">
      <c r="A44" s="14" t="s">
        <v>267</v>
      </c>
      <c r="B44" s="418" t="s">
        <v>277</v>
      </c>
      <c r="C44" s="402"/>
      <c r="D44" s="402"/>
      <c r="E44" s="263"/>
    </row>
    <row r="45" spans="1:5" s="416" customFormat="1" ht="12" customHeight="1">
      <c r="A45" s="16" t="s">
        <v>268</v>
      </c>
      <c r="B45" s="419" t="s">
        <v>431</v>
      </c>
      <c r="C45" s="403"/>
      <c r="D45" s="403"/>
      <c r="E45" s="264"/>
    </row>
    <row r="46" spans="1:5" s="416" customFormat="1" ht="12" customHeight="1" thickBot="1">
      <c r="A46" s="16" t="s">
        <v>430</v>
      </c>
      <c r="B46" s="290" t="s">
        <v>278</v>
      </c>
      <c r="C46" s="403"/>
      <c r="D46" s="403"/>
      <c r="E46" s="264"/>
    </row>
    <row r="47" spans="1:5" s="416" customFormat="1" ht="12" customHeight="1" thickBot="1">
      <c r="A47" s="20" t="s">
        <v>23</v>
      </c>
      <c r="B47" s="21" t="s">
        <v>279</v>
      </c>
      <c r="C47" s="398">
        <f>SUM(C48:C52)</f>
        <v>0</v>
      </c>
      <c r="D47" s="398">
        <f>SUM(D48:D52)</f>
        <v>0</v>
      </c>
      <c r="E47" s="259">
        <f>SUM(E48:E52)</f>
        <v>0</v>
      </c>
    </row>
    <row r="48" spans="1:5" s="416" customFormat="1" ht="12" customHeight="1">
      <c r="A48" s="15" t="s">
        <v>96</v>
      </c>
      <c r="B48" s="417" t="s">
        <v>283</v>
      </c>
      <c r="C48" s="465"/>
      <c r="D48" s="465"/>
      <c r="E48" s="286"/>
    </row>
    <row r="49" spans="1:5" s="416" customFormat="1" ht="12" customHeight="1">
      <c r="A49" s="14" t="s">
        <v>97</v>
      </c>
      <c r="B49" s="418" t="s">
        <v>284</v>
      </c>
      <c r="C49" s="402"/>
      <c r="D49" s="402"/>
      <c r="E49" s="263"/>
    </row>
    <row r="50" spans="1:5" s="416" customFormat="1" ht="12" customHeight="1">
      <c r="A50" s="14" t="s">
        <v>280</v>
      </c>
      <c r="B50" s="418" t="s">
        <v>285</v>
      </c>
      <c r="C50" s="402"/>
      <c r="D50" s="402"/>
      <c r="E50" s="263"/>
    </row>
    <row r="51" spans="1:5" s="416" customFormat="1" ht="12" customHeight="1">
      <c r="A51" s="14" t="s">
        <v>281</v>
      </c>
      <c r="B51" s="418" t="s">
        <v>286</v>
      </c>
      <c r="C51" s="402"/>
      <c r="D51" s="402"/>
      <c r="E51" s="263"/>
    </row>
    <row r="52" spans="1:5" s="416" customFormat="1" ht="12" customHeight="1" thickBot="1">
      <c r="A52" s="16" t="s">
        <v>282</v>
      </c>
      <c r="B52" s="290" t="s">
        <v>287</v>
      </c>
      <c r="C52" s="403"/>
      <c r="D52" s="403"/>
      <c r="E52" s="264"/>
    </row>
    <row r="53" spans="1:5" s="416" customFormat="1" ht="12" customHeight="1" thickBot="1">
      <c r="A53" s="20" t="s">
        <v>167</v>
      </c>
      <c r="B53" s="21" t="s">
        <v>288</v>
      </c>
      <c r="C53" s="398">
        <f>SUM(C54:C56)</f>
        <v>0</v>
      </c>
      <c r="D53" s="398">
        <f>SUM(D54:D56)</f>
        <v>0</v>
      </c>
      <c r="E53" s="259">
        <f>SUM(E54:E56)</f>
        <v>0</v>
      </c>
    </row>
    <row r="54" spans="1:5" s="416" customFormat="1" ht="12" customHeight="1">
      <c r="A54" s="15" t="s">
        <v>98</v>
      </c>
      <c r="B54" s="417" t="s">
        <v>289</v>
      </c>
      <c r="C54" s="400"/>
      <c r="D54" s="400"/>
      <c r="E54" s="261"/>
    </row>
    <row r="55" spans="1:5" s="416" customFormat="1" ht="12" customHeight="1">
      <c r="A55" s="14" t="s">
        <v>99</v>
      </c>
      <c r="B55" s="418" t="s">
        <v>422</v>
      </c>
      <c r="C55" s="399"/>
      <c r="D55" s="399"/>
      <c r="E55" s="260"/>
    </row>
    <row r="56" spans="1:5" s="416" customFormat="1" ht="12" customHeight="1">
      <c r="A56" s="14" t="s">
        <v>292</v>
      </c>
      <c r="B56" s="418" t="s">
        <v>290</v>
      </c>
      <c r="C56" s="399"/>
      <c r="D56" s="399"/>
      <c r="E56" s="260"/>
    </row>
    <row r="57" spans="1:5" s="416" customFormat="1" ht="12" customHeight="1" thickBot="1">
      <c r="A57" s="16" t="s">
        <v>293</v>
      </c>
      <c r="B57" s="290" t="s">
        <v>291</v>
      </c>
      <c r="C57" s="401"/>
      <c r="D57" s="401"/>
      <c r="E57" s="262"/>
    </row>
    <row r="58" spans="1:5" s="416" customFormat="1" ht="12" customHeight="1" thickBot="1">
      <c r="A58" s="20" t="s">
        <v>25</v>
      </c>
      <c r="B58" s="288" t="s">
        <v>294</v>
      </c>
      <c r="C58" s="398">
        <f>SUM(C59:C61)</f>
        <v>0</v>
      </c>
      <c r="D58" s="398">
        <f>SUM(D59:D61)</f>
        <v>0</v>
      </c>
      <c r="E58" s="259">
        <f>SUM(E59:E61)</f>
        <v>0</v>
      </c>
    </row>
    <row r="59" spans="1:5" s="416" customFormat="1" ht="12" customHeight="1">
      <c r="A59" s="15" t="s">
        <v>168</v>
      </c>
      <c r="B59" s="417" t="s">
        <v>296</v>
      </c>
      <c r="C59" s="402"/>
      <c r="D59" s="402"/>
      <c r="E59" s="263"/>
    </row>
    <row r="60" spans="1:5" s="416" customFormat="1" ht="12" customHeight="1">
      <c r="A60" s="14" t="s">
        <v>169</v>
      </c>
      <c r="B60" s="418" t="s">
        <v>423</v>
      </c>
      <c r="C60" s="402"/>
      <c r="D60" s="402"/>
      <c r="E60" s="263"/>
    </row>
    <row r="61" spans="1:5" s="416" customFormat="1" ht="12" customHeight="1">
      <c r="A61" s="14" t="s">
        <v>217</v>
      </c>
      <c r="B61" s="418" t="s">
        <v>297</v>
      </c>
      <c r="C61" s="402"/>
      <c r="D61" s="402"/>
      <c r="E61" s="263"/>
    </row>
    <row r="62" spans="1:5" s="416" customFormat="1" ht="12" customHeight="1" thickBot="1">
      <c r="A62" s="16" t="s">
        <v>295</v>
      </c>
      <c r="B62" s="290" t="s">
        <v>298</v>
      </c>
      <c r="C62" s="402"/>
      <c r="D62" s="402"/>
      <c r="E62" s="263"/>
    </row>
    <row r="63" spans="1:5" s="416" customFormat="1" ht="12" customHeight="1" thickBot="1">
      <c r="A63" s="489" t="s">
        <v>474</v>
      </c>
      <c r="B63" s="21" t="s">
        <v>299</v>
      </c>
      <c r="C63" s="405">
        <f>+C6+C13+C20+C27+C35+C47+C53+C58</f>
        <v>17814</v>
      </c>
      <c r="D63" s="405">
        <f>+D6+D13+D20+D27+D35+D47+D53+D58</f>
        <v>19014</v>
      </c>
      <c r="E63" s="447">
        <f>+E6+E13+E20+E27+E35+E47+E53+E58</f>
        <v>8937</v>
      </c>
    </row>
    <row r="64" spans="1:5" s="416" customFormat="1" ht="12" customHeight="1" thickBot="1">
      <c r="A64" s="466" t="s">
        <v>300</v>
      </c>
      <c r="B64" s="288" t="s">
        <v>301</v>
      </c>
      <c r="C64" s="398">
        <f>SUM(C65:C67)</f>
        <v>0</v>
      </c>
      <c r="D64" s="398">
        <f>SUM(D65:D67)</f>
        <v>0</v>
      </c>
      <c r="E64" s="259">
        <f>SUM(E65:E67)</f>
        <v>0</v>
      </c>
    </row>
    <row r="65" spans="1:5" s="416" customFormat="1" ht="12" customHeight="1">
      <c r="A65" s="15" t="s">
        <v>332</v>
      </c>
      <c r="B65" s="417" t="s">
        <v>302</v>
      </c>
      <c r="C65" s="402"/>
      <c r="D65" s="402"/>
      <c r="E65" s="263"/>
    </row>
    <row r="66" spans="1:5" s="416" customFormat="1" ht="12" customHeight="1">
      <c r="A66" s="14" t="s">
        <v>341</v>
      </c>
      <c r="B66" s="418" t="s">
        <v>303</v>
      </c>
      <c r="C66" s="402"/>
      <c r="D66" s="402"/>
      <c r="E66" s="263"/>
    </row>
    <row r="67" spans="1:5" s="416" customFormat="1" ht="12" customHeight="1" thickBot="1">
      <c r="A67" s="16" t="s">
        <v>342</v>
      </c>
      <c r="B67" s="485" t="s">
        <v>459</v>
      </c>
      <c r="C67" s="402"/>
      <c r="D67" s="402"/>
      <c r="E67" s="263"/>
    </row>
    <row r="68" spans="1:5" s="416" customFormat="1" ht="12" customHeight="1" thickBot="1">
      <c r="A68" s="466" t="s">
        <v>305</v>
      </c>
      <c r="B68" s="288" t="s">
        <v>306</v>
      </c>
      <c r="C68" s="398">
        <f>SUM(C69:C72)</f>
        <v>0</v>
      </c>
      <c r="D68" s="398">
        <f>SUM(D69:D72)</f>
        <v>0</v>
      </c>
      <c r="E68" s="259">
        <f>SUM(E69:E72)</f>
        <v>0</v>
      </c>
    </row>
    <row r="69" spans="1:5" s="416" customFormat="1" ht="12" customHeight="1">
      <c r="A69" s="15" t="s">
        <v>136</v>
      </c>
      <c r="B69" s="417" t="s">
        <v>307</v>
      </c>
      <c r="C69" s="402"/>
      <c r="D69" s="402"/>
      <c r="E69" s="263"/>
    </row>
    <row r="70" spans="1:5" s="416" customFormat="1" ht="12" customHeight="1">
      <c r="A70" s="14" t="s">
        <v>137</v>
      </c>
      <c r="B70" s="418" t="s">
        <v>308</v>
      </c>
      <c r="C70" s="402"/>
      <c r="D70" s="402"/>
      <c r="E70" s="263"/>
    </row>
    <row r="71" spans="1:5" s="416" customFormat="1" ht="12" customHeight="1">
      <c r="A71" s="14" t="s">
        <v>333</v>
      </c>
      <c r="B71" s="418" t="s">
        <v>309</v>
      </c>
      <c r="C71" s="402"/>
      <c r="D71" s="402"/>
      <c r="E71" s="263"/>
    </row>
    <row r="72" spans="1:5" s="416" customFormat="1" ht="12" customHeight="1" thickBot="1">
      <c r="A72" s="16" t="s">
        <v>334</v>
      </c>
      <c r="B72" s="290" t="s">
        <v>310</v>
      </c>
      <c r="C72" s="402"/>
      <c r="D72" s="402"/>
      <c r="E72" s="263"/>
    </row>
    <row r="73" spans="1:5" s="416" customFormat="1" ht="12" customHeight="1" thickBot="1">
      <c r="A73" s="466" t="s">
        <v>311</v>
      </c>
      <c r="B73" s="288" t="s">
        <v>312</v>
      </c>
      <c r="C73" s="398">
        <f>SUM(C74:C75)</f>
        <v>5500</v>
      </c>
      <c r="D73" s="398">
        <f>SUM(D74:D75)</f>
        <v>7527</v>
      </c>
      <c r="E73" s="259">
        <f>SUM(E74:E75)</f>
        <v>0</v>
      </c>
    </row>
    <row r="74" spans="1:5" s="416" customFormat="1" ht="12" customHeight="1">
      <c r="A74" s="15" t="s">
        <v>335</v>
      </c>
      <c r="B74" s="417" t="s">
        <v>313</v>
      </c>
      <c r="C74" s="402">
        <v>5500</v>
      </c>
      <c r="D74" s="402">
        <v>7527</v>
      </c>
      <c r="E74" s="263"/>
    </row>
    <row r="75" spans="1:5" s="416" customFormat="1" ht="12" customHeight="1" thickBot="1">
      <c r="A75" s="16" t="s">
        <v>336</v>
      </c>
      <c r="B75" s="290" t="s">
        <v>314</v>
      </c>
      <c r="C75" s="402"/>
      <c r="D75" s="402"/>
      <c r="E75" s="263"/>
    </row>
    <row r="76" spans="1:5" s="416" customFormat="1" ht="12" customHeight="1" thickBot="1">
      <c r="A76" s="466" t="s">
        <v>315</v>
      </c>
      <c r="B76" s="288" t="s">
        <v>316</v>
      </c>
      <c r="C76" s="398">
        <f>SUM(C77:C79)</f>
        <v>0</v>
      </c>
      <c r="D76" s="398">
        <f>SUM(D77:D79)</f>
        <v>0</v>
      </c>
      <c r="E76" s="259">
        <f>SUM(E77:E79)</f>
        <v>17</v>
      </c>
    </row>
    <row r="77" spans="1:5" s="416" customFormat="1" ht="12" customHeight="1">
      <c r="A77" s="15" t="s">
        <v>337</v>
      </c>
      <c r="B77" s="417" t="s">
        <v>317</v>
      </c>
      <c r="C77" s="402"/>
      <c r="D77" s="402"/>
      <c r="E77" s="263">
        <v>17</v>
      </c>
    </row>
    <row r="78" spans="1:5" s="416" customFormat="1" ht="12" customHeight="1">
      <c r="A78" s="14" t="s">
        <v>338</v>
      </c>
      <c r="B78" s="418" t="s">
        <v>318</v>
      </c>
      <c r="C78" s="402"/>
      <c r="D78" s="402"/>
      <c r="E78" s="263"/>
    </row>
    <row r="79" spans="1:5" s="416" customFormat="1" ht="12" customHeight="1" thickBot="1">
      <c r="A79" s="16" t="s">
        <v>339</v>
      </c>
      <c r="B79" s="290" t="s">
        <v>319</v>
      </c>
      <c r="C79" s="402"/>
      <c r="D79" s="402"/>
      <c r="E79" s="263"/>
    </row>
    <row r="80" spans="1:5" s="416" customFormat="1" ht="12" customHeight="1" thickBot="1">
      <c r="A80" s="466" t="s">
        <v>320</v>
      </c>
      <c r="B80" s="288" t="s">
        <v>340</v>
      </c>
      <c r="C80" s="398">
        <f>SUM(C81:C84)</f>
        <v>0</v>
      </c>
      <c r="D80" s="398">
        <f>SUM(D81:D84)</f>
        <v>0</v>
      </c>
      <c r="E80" s="259">
        <f>SUM(E81:E84)</f>
        <v>0</v>
      </c>
    </row>
    <row r="81" spans="1:5" s="416" customFormat="1" ht="12" customHeight="1">
      <c r="A81" s="421" t="s">
        <v>321</v>
      </c>
      <c r="B81" s="417" t="s">
        <v>322</v>
      </c>
      <c r="C81" s="402"/>
      <c r="D81" s="402"/>
      <c r="E81" s="263"/>
    </row>
    <row r="82" spans="1:5" s="416" customFormat="1" ht="12" customHeight="1">
      <c r="A82" s="422" t="s">
        <v>323</v>
      </c>
      <c r="B82" s="418" t="s">
        <v>324</v>
      </c>
      <c r="C82" s="402"/>
      <c r="D82" s="402"/>
      <c r="E82" s="263"/>
    </row>
    <row r="83" spans="1:5" s="416" customFormat="1" ht="12" customHeight="1">
      <c r="A83" s="422" t="s">
        <v>325</v>
      </c>
      <c r="B83" s="418" t="s">
        <v>326</v>
      </c>
      <c r="C83" s="402"/>
      <c r="D83" s="402"/>
      <c r="E83" s="263"/>
    </row>
    <row r="84" spans="1:5" s="416" customFormat="1" ht="12" customHeight="1" thickBot="1">
      <c r="A84" s="423" t="s">
        <v>327</v>
      </c>
      <c r="B84" s="290" t="s">
        <v>328</v>
      </c>
      <c r="C84" s="402"/>
      <c r="D84" s="402"/>
      <c r="E84" s="263"/>
    </row>
    <row r="85" spans="1:5" s="416" customFormat="1" ht="12" customHeight="1" thickBot="1">
      <c r="A85" s="466" t="s">
        <v>329</v>
      </c>
      <c r="B85" s="288" t="s">
        <v>473</v>
      </c>
      <c r="C85" s="468"/>
      <c r="D85" s="468"/>
      <c r="E85" s="469"/>
    </row>
    <row r="86" spans="1:5" s="416" customFormat="1" ht="13.5" customHeight="1" thickBot="1">
      <c r="A86" s="466" t="s">
        <v>331</v>
      </c>
      <c r="B86" s="288" t="s">
        <v>330</v>
      </c>
      <c r="C86" s="468"/>
      <c r="D86" s="468"/>
      <c r="E86" s="469"/>
    </row>
    <row r="87" spans="1:5" s="416" customFormat="1" ht="15.75" customHeight="1" thickBot="1">
      <c r="A87" s="466" t="s">
        <v>343</v>
      </c>
      <c r="B87" s="424" t="s">
        <v>476</v>
      </c>
      <c r="C87" s="405">
        <f>+C64+C68+C73+C76+C80+C86+C85</f>
        <v>5500</v>
      </c>
      <c r="D87" s="405">
        <f>+D64+D68+D73+D76+D80+D86+D85</f>
        <v>7527</v>
      </c>
      <c r="E87" s="447">
        <f>+E64+E68+E73+E76+E80+E86+E85</f>
        <v>17</v>
      </c>
    </row>
    <row r="88" spans="1:5" s="416" customFormat="1" ht="25.5" customHeight="1" thickBot="1">
      <c r="A88" s="467" t="s">
        <v>475</v>
      </c>
      <c r="B88" s="425" t="s">
        <v>477</v>
      </c>
      <c r="C88" s="405">
        <f>+C63+C87</f>
        <v>23314</v>
      </c>
      <c r="D88" s="405">
        <f>+D63+D87</f>
        <v>26541</v>
      </c>
      <c r="E88" s="447">
        <f>+E63+E87</f>
        <v>8954</v>
      </c>
    </row>
    <row r="89" spans="1:3" s="416" customFormat="1" ht="83.25" customHeight="1">
      <c r="A89" s="5"/>
      <c r="B89" s="6"/>
      <c r="C89" s="300"/>
    </row>
    <row r="90" spans="1:5" ht="16.5" customHeight="1">
      <c r="A90" s="517" t="s">
        <v>47</v>
      </c>
      <c r="B90" s="517"/>
      <c r="C90" s="517"/>
      <c r="D90" s="517"/>
      <c r="E90" s="517"/>
    </row>
    <row r="91" spans="1:5" s="426" customFormat="1" ht="16.5" customHeight="1" thickBot="1">
      <c r="A91" s="519" t="s">
        <v>140</v>
      </c>
      <c r="B91" s="519"/>
      <c r="C91" s="153"/>
      <c r="E91" s="153" t="s">
        <v>216</v>
      </c>
    </row>
    <row r="92" spans="1:5" ht="15.75">
      <c r="A92" s="575" t="s">
        <v>71</v>
      </c>
      <c r="B92" s="574" t="s">
        <v>556</v>
      </c>
      <c r="C92" s="573" t="e">
        <f>+CONCATENATE(LEFT(#REF!,4),". évi")</f>
        <v>#REF!</v>
      </c>
      <c r="D92" s="572"/>
      <c r="E92" s="571"/>
    </row>
    <row r="93" spans="1:5" ht="24.75" thickBot="1">
      <c r="A93" s="570"/>
      <c r="B93" s="569"/>
      <c r="C93" s="568" t="s">
        <v>555</v>
      </c>
      <c r="D93" s="567" t="s">
        <v>554</v>
      </c>
      <c r="E93" s="566" t="e">
        <f>+CONCATENATE(LEFT(#REF!,4),". VI. 30.",CHAR(10),"teljesítés")</f>
        <v>#REF!</v>
      </c>
    </row>
    <row r="94" spans="1:5" s="415" customFormat="1" ht="12" customHeight="1" thickBot="1">
      <c r="A94" s="37" t="s">
        <v>491</v>
      </c>
      <c r="B94" s="38" t="s">
        <v>492</v>
      </c>
      <c r="C94" s="38" t="s">
        <v>493</v>
      </c>
      <c r="D94" s="38" t="s">
        <v>495</v>
      </c>
      <c r="E94" s="565" t="s">
        <v>494</v>
      </c>
    </row>
    <row r="95" spans="1:5" ht="12" customHeight="1" thickBot="1">
      <c r="A95" s="22" t="s">
        <v>18</v>
      </c>
      <c r="B95" s="31" t="s">
        <v>435</v>
      </c>
      <c r="C95" s="397">
        <f>C96+C97+C98+C99+C100+C113</f>
        <v>22743</v>
      </c>
      <c r="D95" s="397">
        <f>D96+D97+D98+D99+D100+D113</f>
        <v>24555</v>
      </c>
      <c r="E95" s="493">
        <f>E96+E97+E98+E99+E100+E113</f>
        <v>5828</v>
      </c>
    </row>
    <row r="96" spans="1:5" ht="12" customHeight="1">
      <c r="A96" s="17" t="s">
        <v>100</v>
      </c>
      <c r="B96" s="10" t="s">
        <v>49</v>
      </c>
      <c r="C96" s="500">
        <v>5617</v>
      </c>
      <c r="D96" s="500">
        <v>5617</v>
      </c>
      <c r="E96" s="494">
        <v>2158</v>
      </c>
    </row>
    <row r="97" spans="1:5" ht="12" customHeight="1">
      <c r="A97" s="14" t="s">
        <v>101</v>
      </c>
      <c r="B97" s="8" t="s">
        <v>170</v>
      </c>
      <c r="C97" s="399">
        <v>1549</v>
      </c>
      <c r="D97" s="399">
        <v>1549</v>
      </c>
      <c r="E97" s="260">
        <v>554</v>
      </c>
    </row>
    <row r="98" spans="1:5" ht="12" customHeight="1">
      <c r="A98" s="14" t="s">
        <v>102</v>
      </c>
      <c r="B98" s="8" t="s">
        <v>133</v>
      </c>
      <c r="C98" s="401">
        <v>9696</v>
      </c>
      <c r="D98" s="401">
        <v>9696</v>
      </c>
      <c r="E98" s="262">
        <v>2248</v>
      </c>
    </row>
    <row r="99" spans="1:5" ht="12" customHeight="1">
      <c r="A99" s="14" t="s">
        <v>103</v>
      </c>
      <c r="B99" s="11" t="s">
        <v>171</v>
      </c>
      <c r="C99" s="401">
        <v>1933</v>
      </c>
      <c r="D99" s="401">
        <v>1933</v>
      </c>
      <c r="E99" s="262">
        <v>667</v>
      </c>
    </row>
    <row r="100" spans="1:5" ht="12" customHeight="1">
      <c r="A100" s="14" t="s">
        <v>114</v>
      </c>
      <c r="B100" s="19" t="s">
        <v>172</v>
      </c>
      <c r="C100" s="401">
        <v>1654</v>
      </c>
      <c r="D100" s="401">
        <v>1724</v>
      </c>
      <c r="E100" s="262">
        <v>201</v>
      </c>
    </row>
    <row r="101" spans="1:5" ht="12" customHeight="1">
      <c r="A101" s="14" t="s">
        <v>104</v>
      </c>
      <c r="B101" s="8" t="s">
        <v>440</v>
      </c>
      <c r="C101" s="401"/>
      <c r="D101" s="401"/>
      <c r="E101" s="262"/>
    </row>
    <row r="102" spans="1:5" ht="12" customHeight="1">
      <c r="A102" s="14" t="s">
        <v>105</v>
      </c>
      <c r="B102" s="158" t="s">
        <v>439</v>
      </c>
      <c r="C102" s="401"/>
      <c r="D102" s="401"/>
      <c r="E102" s="262"/>
    </row>
    <row r="103" spans="1:5" ht="12" customHeight="1">
      <c r="A103" s="14" t="s">
        <v>115</v>
      </c>
      <c r="B103" s="158" t="s">
        <v>438</v>
      </c>
      <c r="C103" s="401"/>
      <c r="D103" s="401"/>
      <c r="E103" s="262"/>
    </row>
    <row r="104" spans="1:5" ht="12" customHeight="1">
      <c r="A104" s="14" t="s">
        <v>116</v>
      </c>
      <c r="B104" s="156" t="s">
        <v>346</v>
      </c>
      <c r="C104" s="401"/>
      <c r="D104" s="401"/>
      <c r="E104" s="262"/>
    </row>
    <row r="105" spans="1:5" ht="12" customHeight="1">
      <c r="A105" s="14" t="s">
        <v>117</v>
      </c>
      <c r="B105" s="157" t="s">
        <v>347</v>
      </c>
      <c r="C105" s="401">
        <v>1134</v>
      </c>
      <c r="D105" s="401">
        <v>844</v>
      </c>
      <c r="E105" s="262">
        <v>21</v>
      </c>
    </row>
    <row r="106" spans="1:5" ht="12" customHeight="1">
      <c r="A106" s="14" t="s">
        <v>118</v>
      </c>
      <c r="B106" s="157" t="s">
        <v>348</v>
      </c>
      <c r="C106" s="401"/>
      <c r="D106" s="401"/>
      <c r="E106" s="262"/>
    </row>
    <row r="107" spans="1:5" ht="12" customHeight="1">
      <c r="A107" s="14" t="s">
        <v>120</v>
      </c>
      <c r="B107" s="156" t="s">
        <v>349</v>
      </c>
      <c r="C107" s="401"/>
      <c r="D107" s="401"/>
      <c r="E107" s="262"/>
    </row>
    <row r="108" spans="1:5" ht="12" customHeight="1">
      <c r="A108" s="14" t="s">
        <v>173</v>
      </c>
      <c r="B108" s="156" t="s">
        <v>350</v>
      </c>
      <c r="C108" s="401"/>
      <c r="D108" s="401"/>
      <c r="E108" s="262"/>
    </row>
    <row r="109" spans="1:5" ht="12" customHeight="1">
      <c r="A109" s="14" t="s">
        <v>344</v>
      </c>
      <c r="B109" s="157" t="s">
        <v>351</v>
      </c>
      <c r="C109" s="401">
        <v>520</v>
      </c>
      <c r="D109" s="401">
        <v>520</v>
      </c>
      <c r="E109" s="262"/>
    </row>
    <row r="110" spans="1:5" ht="12" customHeight="1">
      <c r="A110" s="13" t="s">
        <v>345</v>
      </c>
      <c r="B110" s="158" t="s">
        <v>352</v>
      </c>
      <c r="C110" s="401"/>
      <c r="D110" s="401"/>
      <c r="E110" s="262"/>
    </row>
    <row r="111" spans="1:5" ht="12" customHeight="1">
      <c r="A111" s="14" t="s">
        <v>436</v>
      </c>
      <c r="B111" s="158" t="s">
        <v>353</v>
      </c>
      <c r="C111" s="401"/>
      <c r="D111" s="401"/>
      <c r="E111" s="262"/>
    </row>
    <row r="112" spans="1:5" ht="12" customHeight="1">
      <c r="A112" s="16" t="s">
        <v>437</v>
      </c>
      <c r="B112" s="158" t="s">
        <v>354</v>
      </c>
      <c r="C112" s="401"/>
      <c r="D112" s="401">
        <v>360</v>
      </c>
      <c r="E112" s="262">
        <v>180</v>
      </c>
    </row>
    <row r="113" spans="1:5" ht="12" customHeight="1">
      <c r="A113" s="14" t="s">
        <v>441</v>
      </c>
      <c r="B113" s="11" t="s">
        <v>50</v>
      </c>
      <c r="C113" s="399">
        <v>2294</v>
      </c>
      <c r="D113" s="399">
        <v>4036</v>
      </c>
      <c r="E113" s="260"/>
    </row>
    <row r="114" spans="1:5" ht="12" customHeight="1">
      <c r="A114" s="14" t="s">
        <v>442</v>
      </c>
      <c r="B114" s="8" t="s">
        <v>444</v>
      </c>
      <c r="C114" s="399"/>
      <c r="D114" s="399"/>
      <c r="E114" s="260"/>
    </row>
    <row r="115" spans="1:5" ht="12" customHeight="1" thickBot="1">
      <c r="A115" s="18" t="s">
        <v>443</v>
      </c>
      <c r="B115" s="488" t="s">
        <v>445</v>
      </c>
      <c r="C115" s="501"/>
      <c r="D115" s="501"/>
      <c r="E115" s="495"/>
    </row>
    <row r="116" spans="1:5" ht="12" customHeight="1" thickBot="1">
      <c r="A116" s="486" t="s">
        <v>19</v>
      </c>
      <c r="B116" s="487" t="s">
        <v>355</v>
      </c>
      <c r="C116" s="502">
        <f>+C117+C119+C121</f>
        <v>571</v>
      </c>
      <c r="D116" s="398">
        <f>+D117+D119+D121</f>
        <v>1986</v>
      </c>
      <c r="E116" s="496">
        <f>+E117+E119+E121</f>
        <v>156</v>
      </c>
    </row>
    <row r="117" spans="1:5" ht="12" customHeight="1">
      <c r="A117" s="15" t="s">
        <v>106</v>
      </c>
      <c r="B117" s="8" t="s">
        <v>215</v>
      </c>
      <c r="C117" s="400">
        <v>571</v>
      </c>
      <c r="D117" s="564">
        <v>571</v>
      </c>
      <c r="E117" s="261">
        <v>156</v>
      </c>
    </row>
    <row r="118" spans="1:5" ht="12" customHeight="1">
      <c r="A118" s="15" t="s">
        <v>107</v>
      </c>
      <c r="B118" s="12" t="s">
        <v>359</v>
      </c>
      <c r="C118" s="400"/>
      <c r="D118" s="564"/>
      <c r="E118" s="261"/>
    </row>
    <row r="119" spans="1:5" ht="12" customHeight="1">
      <c r="A119" s="15" t="s">
        <v>108</v>
      </c>
      <c r="B119" s="12" t="s">
        <v>174</v>
      </c>
      <c r="C119" s="399"/>
      <c r="D119" s="559">
        <v>1415</v>
      </c>
      <c r="E119" s="260"/>
    </row>
    <row r="120" spans="1:5" ht="12" customHeight="1">
      <c r="A120" s="15" t="s">
        <v>109</v>
      </c>
      <c r="B120" s="12" t="s">
        <v>360</v>
      </c>
      <c r="C120" s="399"/>
      <c r="D120" s="559"/>
      <c r="E120" s="260"/>
    </row>
    <row r="121" spans="1:5" ht="12" customHeight="1">
      <c r="A121" s="15" t="s">
        <v>110</v>
      </c>
      <c r="B121" s="290" t="s">
        <v>218</v>
      </c>
      <c r="C121" s="399"/>
      <c r="D121" s="559"/>
      <c r="E121" s="260"/>
    </row>
    <row r="122" spans="1:5" ht="12" customHeight="1">
      <c r="A122" s="15" t="s">
        <v>119</v>
      </c>
      <c r="B122" s="289" t="s">
        <v>424</v>
      </c>
      <c r="C122" s="399"/>
      <c r="D122" s="559"/>
      <c r="E122" s="260"/>
    </row>
    <row r="123" spans="1:5" ht="12" customHeight="1">
      <c r="A123" s="15" t="s">
        <v>121</v>
      </c>
      <c r="B123" s="413" t="s">
        <v>365</v>
      </c>
      <c r="C123" s="399"/>
      <c r="D123" s="559"/>
      <c r="E123" s="260"/>
    </row>
    <row r="124" spans="1:5" ht="22.5">
      <c r="A124" s="15" t="s">
        <v>175</v>
      </c>
      <c r="B124" s="157" t="s">
        <v>348</v>
      </c>
      <c r="C124" s="399"/>
      <c r="D124" s="559"/>
      <c r="E124" s="260"/>
    </row>
    <row r="125" spans="1:5" ht="12" customHeight="1">
      <c r="A125" s="15" t="s">
        <v>176</v>
      </c>
      <c r="B125" s="157" t="s">
        <v>364</v>
      </c>
      <c r="C125" s="399"/>
      <c r="D125" s="559"/>
      <c r="E125" s="260"/>
    </row>
    <row r="126" spans="1:5" ht="12" customHeight="1">
      <c r="A126" s="15" t="s">
        <v>177</v>
      </c>
      <c r="B126" s="157" t="s">
        <v>363</v>
      </c>
      <c r="C126" s="399"/>
      <c r="D126" s="559"/>
      <c r="E126" s="260"/>
    </row>
    <row r="127" spans="1:5" ht="12" customHeight="1">
      <c r="A127" s="15" t="s">
        <v>356</v>
      </c>
      <c r="B127" s="157" t="s">
        <v>351</v>
      </c>
      <c r="C127" s="399"/>
      <c r="D127" s="559"/>
      <c r="E127" s="260"/>
    </row>
    <row r="128" spans="1:5" ht="12" customHeight="1">
      <c r="A128" s="15" t="s">
        <v>357</v>
      </c>
      <c r="B128" s="157" t="s">
        <v>362</v>
      </c>
      <c r="C128" s="399"/>
      <c r="D128" s="559"/>
      <c r="E128" s="260"/>
    </row>
    <row r="129" spans="1:5" ht="23.25" thickBot="1">
      <c r="A129" s="13" t="s">
        <v>358</v>
      </c>
      <c r="B129" s="157" t="s">
        <v>361</v>
      </c>
      <c r="C129" s="401"/>
      <c r="D129" s="563"/>
      <c r="E129" s="262"/>
    </row>
    <row r="130" spans="1:5" ht="12" customHeight="1" thickBot="1">
      <c r="A130" s="20" t="s">
        <v>20</v>
      </c>
      <c r="B130" s="138" t="s">
        <v>446</v>
      </c>
      <c r="C130" s="398">
        <f>+C95+C116</f>
        <v>23314</v>
      </c>
      <c r="D130" s="562">
        <f>+D95+D116</f>
        <v>26541</v>
      </c>
      <c r="E130" s="259">
        <f>+E95+E116</f>
        <v>5984</v>
      </c>
    </row>
    <row r="131" spans="1:5" ht="12" customHeight="1" thickBot="1">
      <c r="A131" s="20" t="s">
        <v>21</v>
      </c>
      <c r="B131" s="138" t="s">
        <v>553</v>
      </c>
      <c r="C131" s="398">
        <f>+C132+C133+C134</f>
        <v>0</v>
      </c>
      <c r="D131" s="562">
        <f>+D132+D133+D134</f>
        <v>0</v>
      </c>
      <c r="E131" s="259">
        <f>+E132+E133+E134</f>
        <v>0</v>
      </c>
    </row>
    <row r="132" spans="1:5" ht="12" customHeight="1">
      <c r="A132" s="15" t="s">
        <v>256</v>
      </c>
      <c r="B132" s="12" t="s">
        <v>454</v>
      </c>
      <c r="C132" s="399"/>
      <c r="D132" s="559"/>
      <c r="E132" s="260"/>
    </row>
    <row r="133" spans="1:5" ht="12" customHeight="1">
      <c r="A133" s="15" t="s">
        <v>259</v>
      </c>
      <c r="B133" s="12" t="s">
        <v>455</v>
      </c>
      <c r="C133" s="399"/>
      <c r="D133" s="559"/>
      <c r="E133" s="260"/>
    </row>
    <row r="134" spans="1:5" ht="12" customHeight="1" thickBot="1">
      <c r="A134" s="13" t="s">
        <v>260</v>
      </c>
      <c r="B134" s="12" t="s">
        <v>456</v>
      </c>
      <c r="C134" s="399"/>
      <c r="D134" s="559"/>
      <c r="E134" s="260"/>
    </row>
    <row r="135" spans="1:5" ht="12" customHeight="1" thickBot="1">
      <c r="A135" s="20" t="s">
        <v>22</v>
      </c>
      <c r="B135" s="138" t="s">
        <v>448</v>
      </c>
      <c r="C135" s="398">
        <f>SUM(C136:C141)</f>
        <v>0</v>
      </c>
      <c r="D135" s="562">
        <f>SUM(D136:D141)</f>
        <v>0</v>
      </c>
      <c r="E135" s="259">
        <f>SUM(E136:E141)</f>
        <v>0</v>
      </c>
    </row>
    <row r="136" spans="1:5" ht="12" customHeight="1">
      <c r="A136" s="15" t="s">
        <v>93</v>
      </c>
      <c r="B136" s="9" t="s">
        <v>457</v>
      </c>
      <c r="C136" s="399"/>
      <c r="D136" s="559"/>
      <c r="E136" s="260"/>
    </row>
    <row r="137" spans="1:5" ht="12" customHeight="1">
      <c r="A137" s="15" t="s">
        <v>94</v>
      </c>
      <c r="B137" s="9" t="s">
        <v>449</v>
      </c>
      <c r="C137" s="399"/>
      <c r="D137" s="559"/>
      <c r="E137" s="260"/>
    </row>
    <row r="138" spans="1:5" ht="12" customHeight="1">
      <c r="A138" s="15" t="s">
        <v>95</v>
      </c>
      <c r="B138" s="9" t="s">
        <v>450</v>
      </c>
      <c r="C138" s="399"/>
      <c r="D138" s="559"/>
      <c r="E138" s="260"/>
    </row>
    <row r="139" spans="1:5" ht="12" customHeight="1">
      <c r="A139" s="15" t="s">
        <v>162</v>
      </c>
      <c r="B139" s="9" t="s">
        <v>451</v>
      </c>
      <c r="C139" s="399"/>
      <c r="D139" s="559"/>
      <c r="E139" s="260"/>
    </row>
    <row r="140" spans="1:5" ht="12" customHeight="1">
      <c r="A140" s="15" t="s">
        <v>163</v>
      </c>
      <c r="B140" s="9" t="s">
        <v>452</v>
      </c>
      <c r="C140" s="399"/>
      <c r="D140" s="559"/>
      <c r="E140" s="260"/>
    </row>
    <row r="141" spans="1:5" ht="12" customHeight="1" thickBot="1">
      <c r="A141" s="13" t="s">
        <v>164</v>
      </c>
      <c r="B141" s="9" t="s">
        <v>453</v>
      </c>
      <c r="C141" s="399"/>
      <c r="D141" s="559"/>
      <c r="E141" s="260"/>
    </row>
    <row r="142" spans="1:5" ht="12" customHeight="1" thickBot="1">
      <c r="A142" s="20" t="s">
        <v>23</v>
      </c>
      <c r="B142" s="138" t="s">
        <v>461</v>
      </c>
      <c r="C142" s="405">
        <f>+C143+C144+C145+C146</f>
        <v>0</v>
      </c>
      <c r="D142" s="561">
        <f>+D143+D144+D145+D146</f>
        <v>0</v>
      </c>
      <c r="E142" s="447">
        <f>+E143+E144+E145+E146</f>
        <v>555</v>
      </c>
    </row>
    <row r="143" spans="1:5" ht="12" customHeight="1">
      <c r="A143" s="15" t="s">
        <v>96</v>
      </c>
      <c r="B143" s="9" t="s">
        <v>366</v>
      </c>
      <c r="C143" s="399"/>
      <c r="D143" s="559"/>
      <c r="E143" s="260"/>
    </row>
    <row r="144" spans="1:5" ht="12" customHeight="1">
      <c r="A144" s="15" t="s">
        <v>97</v>
      </c>
      <c r="B144" s="9" t="s">
        <v>367</v>
      </c>
      <c r="C144" s="399"/>
      <c r="D144" s="559"/>
      <c r="E144" s="260">
        <v>555</v>
      </c>
    </row>
    <row r="145" spans="1:5" ht="12" customHeight="1">
      <c r="A145" s="15" t="s">
        <v>280</v>
      </c>
      <c r="B145" s="9" t="s">
        <v>462</v>
      </c>
      <c r="C145" s="399"/>
      <c r="D145" s="559"/>
      <c r="E145" s="260"/>
    </row>
    <row r="146" spans="1:5" ht="12" customHeight="1" thickBot="1">
      <c r="A146" s="13" t="s">
        <v>281</v>
      </c>
      <c r="B146" s="7" t="s">
        <v>386</v>
      </c>
      <c r="C146" s="399"/>
      <c r="D146" s="559"/>
      <c r="E146" s="260"/>
    </row>
    <row r="147" spans="1:5" ht="12" customHeight="1" thickBot="1">
      <c r="A147" s="20" t="s">
        <v>24</v>
      </c>
      <c r="B147" s="138" t="s">
        <v>463</v>
      </c>
      <c r="C147" s="503">
        <f>SUM(C148:C152)</f>
        <v>0</v>
      </c>
      <c r="D147" s="560">
        <f>SUM(D148:D152)</f>
        <v>0</v>
      </c>
      <c r="E147" s="497">
        <f>SUM(E148:E152)</f>
        <v>0</v>
      </c>
    </row>
    <row r="148" spans="1:5" ht="12" customHeight="1">
      <c r="A148" s="15" t="s">
        <v>98</v>
      </c>
      <c r="B148" s="9" t="s">
        <v>458</v>
      </c>
      <c r="C148" s="399"/>
      <c r="D148" s="559"/>
      <c r="E148" s="260"/>
    </row>
    <row r="149" spans="1:5" ht="12" customHeight="1">
      <c r="A149" s="15" t="s">
        <v>99</v>
      </c>
      <c r="B149" s="9" t="s">
        <v>465</v>
      </c>
      <c r="C149" s="399"/>
      <c r="D149" s="559"/>
      <c r="E149" s="260"/>
    </row>
    <row r="150" spans="1:5" ht="12" customHeight="1">
      <c r="A150" s="15" t="s">
        <v>292</v>
      </c>
      <c r="B150" s="9" t="s">
        <v>460</v>
      </c>
      <c r="C150" s="399"/>
      <c r="D150" s="559"/>
      <c r="E150" s="260"/>
    </row>
    <row r="151" spans="1:5" ht="12" customHeight="1">
      <c r="A151" s="15" t="s">
        <v>293</v>
      </c>
      <c r="B151" s="9" t="s">
        <v>466</v>
      </c>
      <c r="C151" s="399"/>
      <c r="D151" s="559"/>
      <c r="E151" s="260"/>
    </row>
    <row r="152" spans="1:5" ht="12" customHeight="1" thickBot="1">
      <c r="A152" s="15" t="s">
        <v>464</v>
      </c>
      <c r="B152" s="9" t="s">
        <v>467</v>
      </c>
      <c r="C152" s="399"/>
      <c r="D152" s="559"/>
      <c r="E152" s="260"/>
    </row>
    <row r="153" spans="1:5" ht="12" customHeight="1" thickBot="1">
      <c r="A153" s="20" t="s">
        <v>25</v>
      </c>
      <c r="B153" s="138" t="s">
        <v>468</v>
      </c>
      <c r="C153" s="504"/>
      <c r="D153" s="558"/>
      <c r="E153" s="498"/>
    </row>
    <row r="154" spans="1:5" ht="12" customHeight="1" thickBot="1">
      <c r="A154" s="20" t="s">
        <v>26</v>
      </c>
      <c r="B154" s="138" t="s">
        <v>469</v>
      </c>
      <c r="C154" s="504"/>
      <c r="D154" s="558"/>
      <c r="E154" s="498"/>
    </row>
    <row r="155" spans="1:9" ht="15" customHeight="1" thickBot="1">
      <c r="A155" s="20" t="s">
        <v>27</v>
      </c>
      <c r="B155" s="138" t="s">
        <v>471</v>
      </c>
      <c r="C155" s="505">
        <f>+C131+C135+C142+C147+C153+C154</f>
        <v>0</v>
      </c>
      <c r="D155" s="557">
        <f>+D131+D135+D142+D147+D153+D154</f>
        <v>0</v>
      </c>
      <c r="E155" s="499">
        <f>+E131+E135+E142+E147+E153+E154</f>
        <v>555</v>
      </c>
      <c r="F155" s="428"/>
      <c r="G155" s="429"/>
      <c r="H155" s="429"/>
      <c r="I155" s="429"/>
    </row>
    <row r="156" spans="1:5" s="416" customFormat="1" ht="12.75" customHeight="1" thickBot="1">
      <c r="A156" s="291" t="s">
        <v>28</v>
      </c>
      <c r="B156" s="380" t="s">
        <v>470</v>
      </c>
      <c r="C156" s="505">
        <f>+C130+C155</f>
        <v>23314</v>
      </c>
      <c r="D156" s="557">
        <f>+D130+D155</f>
        <v>26541</v>
      </c>
      <c r="E156" s="499">
        <f>+E130+E155</f>
        <v>6539</v>
      </c>
    </row>
    <row r="157" ht="7.5" customHeight="1"/>
    <row r="158" spans="1:5" ht="15.75">
      <c r="A158" s="520" t="s">
        <v>368</v>
      </c>
      <c r="B158" s="520"/>
      <c r="C158" s="520"/>
      <c r="D158" s="520"/>
      <c r="E158" s="520"/>
    </row>
    <row r="159" spans="1:5" ht="15" customHeight="1" thickBot="1">
      <c r="A159" s="518" t="s">
        <v>141</v>
      </c>
      <c r="B159" s="518"/>
      <c r="C159" s="303"/>
      <c r="E159" s="303" t="s">
        <v>216</v>
      </c>
    </row>
    <row r="160" spans="1:5" ht="25.5" customHeight="1" thickBot="1">
      <c r="A160" s="20">
        <v>1</v>
      </c>
      <c r="B160" s="30" t="s">
        <v>472</v>
      </c>
      <c r="C160" s="556">
        <f>+C63-C130</f>
        <v>-5500</v>
      </c>
      <c r="D160" s="398">
        <f>+D63-D130</f>
        <v>-7527</v>
      </c>
      <c r="E160" s="259">
        <f>+E63-E130</f>
        <v>2953</v>
      </c>
    </row>
    <row r="161" spans="1:5" ht="32.25" customHeight="1" thickBot="1">
      <c r="A161" s="20" t="s">
        <v>19</v>
      </c>
      <c r="B161" s="30" t="s">
        <v>478</v>
      </c>
      <c r="C161" s="398">
        <f>+C87-C155</f>
        <v>5500</v>
      </c>
      <c r="D161" s="398">
        <f>+D87-D155</f>
        <v>7527</v>
      </c>
      <c r="E161" s="259">
        <f>+E87-E155</f>
        <v>-538</v>
      </c>
    </row>
  </sheetData>
  <sheetProtection sheet="1" objects="1" scenarios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Pula község Önkormányzat
2015. ÉVI KÖLTSÉGVETÉS
KÖTELEZŐ FELADATAINAK MÉRLEGE&amp;10
&amp;R&amp;"Times New Roman CE,Félkövér dőlt"&amp;11 1.2. melléklet a 1/2015.(II.12.) önkormányzati rendelethez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U26" sqref="U26"/>
    </sheetView>
  </sheetViews>
  <sheetFormatPr defaultColWidth="9.00390625" defaultRowHeight="12.75"/>
  <cols>
    <col min="1" max="1" width="4.875" style="108" customWidth="1"/>
    <col min="2" max="2" width="31.125" style="126" customWidth="1"/>
    <col min="3" max="4" width="9.00390625" style="126" customWidth="1"/>
    <col min="5" max="5" width="9.50390625" style="126" customWidth="1"/>
    <col min="6" max="6" width="8.875" style="126" customWidth="1"/>
    <col min="7" max="7" width="8.625" style="126" customWidth="1"/>
    <col min="8" max="8" width="8.875" style="126" customWidth="1"/>
    <col min="9" max="9" width="8.125" style="126" customWidth="1"/>
    <col min="10" max="14" width="9.50390625" style="126" customWidth="1"/>
    <col min="15" max="15" width="12.625" style="108" customWidth="1"/>
    <col min="16" max="16384" width="9.375" style="126" customWidth="1"/>
  </cols>
  <sheetData>
    <row r="1" spans="1:15" ht="31.5" customHeight="1">
      <c r="A1" s="548" t="e">
        <f>+CONCATENATE("Előirányzat-felhasználási terv",CHAR(10),LEFT(#REF!,4),". évre")</f>
        <v>#REF!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ht="16.5" thickBot="1">
      <c r="O2" s="4" t="s">
        <v>55</v>
      </c>
    </row>
    <row r="3" spans="1:15" s="108" customFormat="1" ht="25.5" customHeight="1" thickBot="1">
      <c r="A3" s="105" t="s">
        <v>16</v>
      </c>
      <c r="B3" s="106" t="s">
        <v>64</v>
      </c>
      <c r="C3" s="106" t="s">
        <v>75</v>
      </c>
      <c r="D3" s="106" t="s">
        <v>76</v>
      </c>
      <c r="E3" s="106" t="s">
        <v>77</v>
      </c>
      <c r="F3" s="106" t="s">
        <v>78</v>
      </c>
      <c r="G3" s="106" t="s">
        <v>79</v>
      </c>
      <c r="H3" s="106" t="s">
        <v>80</v>
      </c>
      <c r="I3" s="106" t="s">
        <v>81</v>
      </c>
      <c r="J3" s="106" t="s">
        <v>82</v>
      </c>
      <c r="K3" s="106" t="s">
        <v>83</v>
      </c>
      <c r="L3" s="106" t="s">
        <v>84</v>
      </c>
      <c r="M3" s="106" t="s">
        <v>85</v>
      </c>
      <c r="N3" s="106" t="s">
        <v>86</v>
      </c>
      <c r="O3" s="107" t="s">
        <v>53</v>
      </c>
    </row>
    <row r="4" spans="1:15" s="110" customFormat="1" ht="15" customHeight="1" thickBot="1">
      <c r="A4" s="109" t="s">
        <v>18</v>
      </c>
      <c r="B4" s="545" t="s">
        <v>58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7"/>
    </row>
    <row r="5" spans="1:15" s="110" customFormat="1" ht="22.5">
      <c r="A5" s="111" t="s">
        <v>19</v>
      </c>
      <c r="B5" s="483" t="s">
        <v>369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>
        <f aca="true" t="shared" si="0" ref="O5:O25">SUM(C5:N5)</f>
        <v>0</v>
      </c>
    </row>
    <row r="6" spans="1:15" s="117" customFormat="1" ht="22.5">
      <c r="A6" s="114" t="s">
        <v>20</v>
      </c>
      <c r="B6" s="283" t="s">
        <v>415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>
        <f t="shared" si="0"/>
        <v>0</v>
      </c>
    </row>
    <row r="7" spans="1:15" s="117" customFormat="1" ht="22.5">
      <c r="A7" s="114" t="s">
        <v>21</v>
      </c>
      <c r="B7" s="282" t="s">
        <v>416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0</v>
      </c>
    </row>
    <row r="8" spans="1:15" s="117" customFormat="1" ht="13.5" customHeight="1">
      <c r="A8" s="114" t="s">
        <v>22</v>
      </c>
      <c r="B8" s="281" t="s">
        <v>161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>
        <f t="shared" si="0"/>
        <v>0</v>
      </c>
    </row>
    <row r="9" spans="1:15" s="117" customFormat="1" ht="13.5" customHeight="1">
      <c r="A9" s="114" t="s">
        <v>23</v>
      </c>
      <c r="B9" s="281" t="s">
        <v>417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>
        <f t="shared" si="0"/>
        <v>0</v>
      </c>
    </row>
    <row r="10" spans="1:15" s="117" customFormat="1" ht="13.5" customHeight="1">
      <c r="A10" s="114" t="s">
        <v>24</v>
      </c>
      <c r="B10" s="281" t="s">
        <v>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f t="shared" si="0"/>
        <v>0</v>
      </c>
    </row>
    <row r="11" spans="1:15" s="117" customFormat="1" ht="13.5" customHeight="1">
      <c r="A11" s="114" t="s">
        <v>25</v>
      </c>
      <c r="B11" s="281" t="s">
        <v>371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f t="shared" si="0"/>
        <v>0</v>
      </c>
    </row>
    <row r="12" spans="1:15" s="117" customFormat="1" ht="22.5">
      <c r="A12" s="114" t="s">
        <v>26</v>
      </c>
      <c r="B12" s="283" t="s">
        <v>404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f t="shared" si="0"/>
        <v>0</v>
      </c>
    </row>
    <row r="13" spans="1:15" s="117" customFormat="1" ht="13.5" customHeight="1" thickBot="1">
      <c r="A13" s="114" t="s">
        <v>27</v>
      </c>
      <c r="B13" s="281" t="s">
        <v>10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>
        <f t="shared" si="0"/>
        <v>0</v>
      </c>
    </row>
    <row r="14" spans="1:15" s="110" customFormat="1" ht="15.75" customHeight="1" thickBot="1">
      <c r="A14" s="109" t="s">
        <v>28</v>
      </c>
      <c r="B14" s="42" t="s">
        <v>111</v>
      </c>
      <c r="C14" s="120">
        <f aca="true" t="shared" si="1" ref="C14:N14">SUM(C5:C13)</f>
        <v>0</v>
      </c>
      <c r="D14" s="120">
        <f t="shared" si="1"/>
        <v>0</v>
      </c>
      <c r="E14" s="120">
        <f t="shared" si="1"/>
        <v>0</v>
      </c>
      <c r="F14" s="120">
        <f t="shared" si="1"/>
        <v>0</v>
      </c>
      <c r="G14" s="120">
        <f t="shared" si="1"/>
        <v>0</v>
      </c>
      <c r="H14" s="120">
        <f t="shared" si="1"/>
        <v>0</v>
      </c>
      <c r="I14" s="120">
        <f t="shared" si="1"/>
        <v>0</v>
      </c>
      <c r="J14" s="120">
        <f t="shared" si="1"/>
        <v>0</v>
      </c>
      <c r="K14" s="120">
        <f t="shared" si="1"/>
        <v>0</v>
      </c>
      <c r="L14" s="120">
        <f t="shared" si="1"/>
        <v>0</v>
      </c>
      <c r="M14" s="120">
        <f t="shared" si="1"/>
        <v>0</v>
      </c>
      <c r="N14" s="120">
        <f t="shared" si="1"/>
        <v>0</v>
      </c>
      <c r="O14" s="121">
        <f>SUM(C14:N14)</f>
        <v>0</v>
      </c>
    </row>
    <row r="15" spans="1:15" s="110" customFormat="1" ht="15" customHeight="1" thickBot="1">
      <c r="A15" s="109" t="s">
        <v>29</v>
      </c>
      <c r="B15" s="545" t="s">
        <v>59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7"/>
    </row>
    <row r="16" spans="1:15" s="117" customFormat="1" ht="13.5" customHeight="1">
      <c r="A16" s="122" t="s">
        <v>30</v>
      </c>
      <c r="B16" s="284" t="s">
        <v>65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>
        <f t="shared" si="0"/>
        <v>0</v>
      </c>
    </row>
    <row r="17" spans="1:15" s="117" customFormat="1" ht="27" customHeight="1">
      <c r="A17" s="114" t="s">
        <v>31</v>
      </c>
      <c r="B17" s="283" t="s">
        <v>170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>
        <f t="shared" si="0"/>
        <v>0</v>
      </c>
    </row>
    <row r="18" spans="1:15" s="117" customFormat="1" ht="13.5" customHeight="1">
      <c r="A18" s="114" t="s">
        <v>32</v>
      </c>
      <c r="B18" s="281" t="s">
        <v>133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>
        <f t="shared" si="0"/>
        <v>0</v>
      </c>
    </row>
    <row r="19" spans="1:15" s="117" customFormat="1" ht="13.5" customHeight="1">
      <c r="A19" s="114" t="s">
        <v>33</v>
      </c>
      <c r="B19" s="281" t="s">
        <v>171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>
        <f t="shared" si="0"/>
        <v>0</v>
      </c>
    </row>
    <row r="20" spans="1:15" s="117" customFormat="1" ht="13.5" customHeight="1">
      <c r="A20" s="114" t="s">
        <v>34</v>
      </c>
      <c r="B20" s="281" t="s">
        <v>11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>
        <f t="shared" si="0"/>
        <v>0</v>
      </c>
    </row>
    <row r="21" spans="1:15" s="117" customFormat="1" ht="13.5" customHeight="1">
      <c r="A21" s="114" t="s">
        <v>35</v>
      </c>
      <c r="B21" s="281" t="s">
        <v>215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>
        <f t="shared" si="0"/>
        <v>0</v>
      </c>
    </row>
    <row r="22" spans="1:15" s="117" customFormat="1" ht="15.75">
      <c r="A22" s="114" t="s">
        <v>36</v>
      </c>
      <c r="B22" s="283" t="s">
        <v>174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>
        <f t="shared" si="0"/>
        <v>0</v>
      </c>
    </row>
    <row r="23" spans="1:15" s="117" customFormat="1" ht="13.5" customHeight="1">
      <c r="A23" s="114" t="s">
        <v>37</v>
      </c>
      <c r="B23" s="281" t="s">
        <v>218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>
        <f t="shared" si="0"/>
        <v>0</v>
      </c>
    </row>
    <row r="24" spans="1:15" s="117" customFormat="1" ht="13.5" customHeight="1" thickBot="1">
      <c r="A24" s="114" t="s">
        <v>38</v>
      </c>
      <c r="B24" s="281" t="s">
        <v>12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>
        <f t="shared" si="0"/>
        <v>0</v>
      </c>
    </row>
    <row r="25" spans="1:15" s="110" customFormat="1" ht="15.75" customHeight="1" thickBot="1">
      <c r="A25" s="123" t="s">
        <v>39</v>
      </c>
      <c r="B25" s="42" t="s">
        <v>112</v>
      </c>
      <c r="C25" s="120">
        <f aca="true" t="shared" si="2" ref="C25:N25">SUM(C16:C24)</f>
        <v>0</v>
      </c>
      <c r="D25" s="120">
        <f t="shared" si="2"/>
        <v>0</v>
      </c>
      <c r="E25" s="120">
        <f t="shared" si="2"/>
        <v>0</v>
      </c>
      <c r="F25" s="120">
        <f t="shared" si="2"/>
        <v>0</v>
      </c>
      <c r="G25" s="120">
        <f t="shared" si="2"/>
        <v>0</v>
      </c>
      <c r="H25" s="120">
        <f t="shared" si="2"/>
        <v>0</v>
      </c>
      <c r="I25" s="120">
        <f t="shared" si="2"/>
        <v>0</v>
      </c>
      <c r="J25" s="120">
        <f t="shared" si="2"/>
        <v>0</v>
      </c>
      <c r="K25" s="120">
        <f t="shared" si="2"/>
        <v>0</v>
      </c>
      <c r="L25" s="120">
        <f t="shared" si="2"/>
        <v>0</v>
      </c>
      <c r="M25" s="120">
        <f t="shared" si="2"/>
        <v>0</v>
      </c>
      <c r="N25" s="120">
        <f t="shared" si="2"/>
        <v>0</v>
      </c>
      <c r="O25" s="121">
        <f t="shared" si="0"/>
        <v>0</v>
      </c>
    </row>
    <row r="26" spans="1:15" ht="16.5" thickBot="1">
      <c r="A26" s="123" t="s">
        <v>40</v>
      </c>
      <c r="B26" s="285" t="s">
        <v>113</v>
      </c>
      <c r="C26" s="124">
        <f aca="true" t="shared" si="3" ref="C26:O26">C14-C25</f>
        <v>0</v>
      </c>
      <c r="D26" s="124">
        <f t="shared" si="3"/>
        <v>0</v>
      </c>
      <c r="E26" s="124">
        <f t="shared" si="3"/>
        <v>0</v>
      </c>
      <c r="F26" s="124">
        <f t="shared" si="3"/>
        <v>0</v>
      </c>
      <c r="G26" s="124">
        <f t="shared" si="3"/>
        <v>0</v>
      </c>
      <c r="H26" s="124">
        <f t="shared" si="3"/>
        <v>0</v>
      </c>
      <c r="I26" s="124">
        <f t="shared" si="3"/>
        <v>0</v>
      </c>
      <c r="J26" s="124">
        <f t="shared" si="3"/>
        <v>0</v>
      </c>
      <c r="K26" s="124">
        <f t="shared" si="3"/>
        <v>0</v>
      </c>
      <c r="L26" s="124">
        <f t="shared" si="3"/>
        <v>0</v>
      </c>
      <c r="M26" s="124">
        <f t="shared" si="3"/>
        <v>0</v>
      </c>
      <c r="N26" s="124">
        <f t="shared" si="3"/>
        <v>0</v>
      </c>
      <c r="O26" s="125">
        <f t="shared" si="3"/>
        <v>0</v>
      </c>
    </row>
    <row r="27" ht="15.75">
      <c r="A27" s="127"/>
    </row>
    <row r="28" spans="2:15" ht="15.75">
      <c r="B28" s="128"/>
      <c r="C28" s="129"/>
      <c r="D28" s="129"/>
      <c r="O28" s="126"/>
    </row>
    <row r="29" ht="15.75">
      <c r="O29" s="126"/>
    </row>
    <row r="30" ht="15.75">
      <c r="O30" s="126"/>
    </row>
    <row r="31" ht="15.75">
      <c r="O31" s="126"/>
    </row>
    <row r="32" ht="15.75">
      <c r="O32" s="126"/>
    </row>
    <row r="33" ht="15.75">
      <c r="O33" s="126"/>
    </row>
    <row r="34" ht="15.75">
      <c r="O34" s="126"/>
    </row>
    <row r="35" ht="15.75">
      <c r="O35" s="126"/>
    </row>
    <row r="36" ht="15.75">
      <c r="O36" s="126"/>
    </row>
    <row r="37" ht="15.75">
      <c r="O37" s="126"/>
    </row>
    <row r="38" ht="15.75">
      <c r="O38" s="126"/>
    </row>
    <row r="39" ht="15.75">
      <c r="O39" s="126"/>
    </row>
    <row r="40" ht="15.75">
      <c r="O40" s="126"/>
    </row>
    <row r="41" ht="15.75">
      <c r="O41" s="126"/>
    </row>
    <row r="42" ht="15.75">
      <c r="O42" s="126"/>
    </row>
    <row r="43" ht="15.75">
      <c r="O43" s="126"/>
    </row>
    <row r="44" ht="15.75">
      <c r="O44" s="126"/>
    </row>
    <row r="45" ht="15.75">
      <c r="O45" s="126"/>
    </row>
    <row r="46" ht="15.75">
      <c r="O46" s="126"/>
    </row>
    <row r="47" ht="15.75">
      <c r="O47" s="126"/>
    </row>
    <row r="48" ht="15.75">
      <c r="O48" s="126"/>
    </row>
    <row r="49" ht="15.75">
      <c r="O49" s="126"/>
    </row>
    <row r="50" ht="15.75">
      <c r="O50" s="126"/>
    </row>
    <row r="51" ht="15.75">
      <c r="O51" s="126"/>
    </row>
    <row r="52" ht="15.75">
      <c r="O52" s="126"/>
    </row>
    <row r="53" ht="15.75">
      <c r="O53" s="126"/>
    </row>
    <row r="54" ht="15.75">
      <c r="O54" s="126"/>
    </row>
    <row r="55" ht="15.75">
      <c r="O55" s="126"/>
    </row>
    <row r="56" ht="15.75">
      <c r="O56" s="126"/>
    </row>
    <row r="57" ht="15.75">
      <c r="O57" s="126"/>
    </row>
    <row r="58" ht="15.75">
      <c r="O58" s="126"/>
    </row>
    <row r="59" ht="15.75">
      <c r="O59" s="126"/>
    </row>
    <row r="60" ht="15.75">
      <c r="O60" s="126"/>
    </row>
    <row r="61" ht="15.75">
      <c r="O61" s="126"/>
    </row>
    <row r="62" ht="15.75">
      <c r="O62" s="126"/>
    </row>
    <row r="63" ht="15.75">
      <c r="O63" s="126"/>
    </row>
    <row r="64" ht="15.75">
      <c r="O64" s="126"/>
    </row>
    <row r="65" ht="15.75">
      <c r="O65" s="126"/>
    </row>
    <row r="66" ht="15.75">
      <c r="O66" s="126"/>
    </row>
    <row r="67" ht="15.75">
      <c r="O67" s="126"/>
    </row>
    <row r="68" ht="15.75">
      <c r="O68" s="126"/>
    </row>
    <row r="69" ht="15.75">
      <c r="O69" s="126"/>
    </row>
    <row r="70" ht="15.75">
      <c r="O70" s="126"/>
    </row>
    <row r="71" ht="15.75">
      <c r="O71" s="126"/>
    </row>
    <row r="72" ht="15.75">
      <c r="O72" s="126"/>
    </row>
    <row r="73" ht="15.75">
      <c r="O73" s="126"/>
    </row>
    <row r="74" ht="15.75">
      <c r="O74" s="126"/>
    </row>
    <row r="75" ht="15.75">
      <c r="O75" s="126"/>
    </row>
    <row r="76" ht="15.75">
      <c r="O76" s="126"/>
    </row>
    <row r="77" ht="15.75">
      <c r="O77" s="126"/>
    </row>
    <row r="78" ht="15.75">
      <c r="O78" s="126"/>
    </row>
    <row r="79" ht="15.75">
      <c r="O79" s="126"/>
    </row>
    <row r="80" ht="15.75">
      <c r="O80" s="126"/>
    </row>
    <row r="81" ht="15.75">
      <c r="O81" s="126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43">
      <selection activeCell="H21" sqref="H21"/>
    </sheetView>
  </sheetViews>
  <sheetFormatPr defaultColWidth="9.00390625" defaultRowHeight="12.75"/>
  <cols>
    <col min="1" max="1" width="88.625" style="51" customWidth="1"/>
    <col min="2" max="2" width="27.875" style="51" customWidth="1"/>
    <col min="3" max="3" width="3.50390625" style="51" customWidth="1"/>
    <col min="4" max="16384" width="9.375" style="51" customWidth="1"/>
  </cols>
  <sheetData>
    <row r="1" spans="1:2" ht="47.25" customHeight="1">
      <c r="A1" s="550" t="e">
        <f>+CONCATENATE("A ",LEFT(#REF!,4),". évi általános működés és ágazati feladatok támogatásának alakulása jogcímenként")</f>
        <v>#REF!</v>
      </c>
      <c r="B1" s="550"/>
    </row>
    <row r="2" spans="1:2" ht="22.5" customHeight="1" thickBot="1">
      <c r="A2" s="375"/>
      <c r="B2" s="376" t="s">
        <v>13</v>
      </c>
    </row>
    <row r="3" spans="1:2" s="52" customFormat="1" ht="24" customHeight="1" thickBot="1">
      <c r="A3" s="287" t="s">
        <v>52</v>
      </c>
      <c r="B3" s="374" t="e">
        <f>+CONCATENATE(LEFT(#REF!,4),". évi támogatás összesen")</f>
        <v>#REF!</v>
      </c>
    </row>
    <row r="4" spans="1:2" s="53" customFormat="1" ht="13.5" thickBot="1">
      <c r="A4" s="188" t="s">
        <v>491</v>
      </c>
      <c r="B4" s="189" t="s">
        <v>492</v>
      </c>
    </row>
    <row r="5" spans="1:2" ht="12.75">
      <c r="A5" s="130"/>
      <c r="B5" s="407"/>
    </row>
    <row r="6" spans="1:2" ht="12.75" customHeight="1">
      <c r="A6" s="131"/>
      <c r="B6" s="407"/>
    </row>
    <row r="7" spans="1:2" ht="12.75">
      <c r="A7" s="131"/>
      <c r="B7" s="407"/>
    </row>
    <row r="8" spans="1:2" ht="12.75">
      <c r="A8" s="131"/>
      <c r="B8" s="407"/>
    </row>
    <row r="9" spans="1:2" ht="12.75">
      <c r="A9" s="131"/>
      <c r="B9" s="407"/>
    </row>
    <row r="10" spans="1:2" ht="12.75">
      <c r="A10" s="131"/>
      <c r="B10" s="407"/>
    </row>
    <row r="11" spans="1:2" ht="12.75">
      <c r="A11" s="131"/>
      <c r="B11" s="407"/>
    </row>
    <row r="12" spans="1:2" ht="12.75">
      <c r="A12" s="131"/>
      <c r="B12" s="407"/>
    </row>
    <row r="13" spans="1:3" ht="12.75">
      <c r="A13" s="131"/>
      <c r="B13" s="407"/>
      <c r="C13" s="551" t="s">
        <v>528</v>
      </c>
    </row>
    <row r="14" spans="1:3" ht="12.75">
      <c r="A14" s="131"/>
      <c r="B14" s="407"/>
      <c r="C14" s="551"/>
    </row>
    <row r="15" spans="1:3" ht="12.75">
      <c r="A15" s="131"/>
      <c r="B15" s="407"/>
      <c r="C15" s="551"/>
    </row>
    <row r="16" spans="1:3" ht="12.75">
      <c r="A16" s="131"/>
      <c r="B16" s="407"/>
      <c r="C16" s="551"/>
    </row>
    <row r="17" spans="1:3" ht="12.75">
      <c r="A17" s="131"/>
      <c r="B17" s="407"/>
      <c r="C17" s="551"/>
    </row>
    <row r="18" spans="1:3" ht="12.75">
      <c r="A18" s="131"/>
      <c r="B18" s="407"/>
      <c r="C18" s="551"/>
    </row>
    <row r="19" spans="1:3" ht="12.75">
      <c r="A19" s="131"/>
      <c r="B19" s="407"/>
      <c r="C19" s="551"/>
    </row>
    <row r="20" spans="1:3" ht="12.75">
      <c r="A20" s="131"/>
      <c r="B20" s="407"/>
      <c r="C20" s="551"/>
    </row>
    <row r="21" spans="1:3" ht="12.75">
      <c r="A21" s="131"/>
      <c r="B21" s="407"/>
      <c r="C21" s="551"/>
    </row>
    <row r="22" spans="1:3" ht="12.75">
      <c r="A22" s="131"/>
      <c r="B22" s="407"/>
      <c r="C22" s="551"/>
    </row>
    <row r="23" spans="1:3" ht="12.75">
      <c r="A23" s="131"/>
      <c r="B23" s="407"/>
      <c r="C23" s="551"/>
    </row>
    <row r="24" spans="1:3" ht="13.5" thickBot="1">
      <c r="A24" s="132"/>
      <c r="B24" s="407"/>
      <c r="C24" s="551"/>
    </row>
    <row r="25" spans="1:3" s="55" customFormat="1" ht="19.5" customHeight="1" thickBot="1">
      <c r="A25" s="39" t="s">
        <v>53</v>
      </c>
      <c r="B25" s="54">
        <f>SUM(B5:B24)</f>
        <v>0</v>
      </c>
      <c r="C25" s="551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28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55" t="e">
        <f>+CONCATENATE("K I M U T A T Á S",CHAR(10),"a ",LEFT(#REF!,4),". évben céljelleggel juttatott támogatásokról")</f>
        <v>#REF!</v>
      </c>
      <c r="B1" s="555"/>
      <c r="C1" s="555"/>
      <c r="D1" s="555"/>
    </row>
    <row r="2" spans="1:4" ht="17.25" customHeight="1">
      <c r="A2" s="373"/>
      <c r="B2" s="373"/>
      <c r="C2" s="373"/>
      <c r="D2" s="373"/>
    </row>
    <row r="3" spans="1:4" ht="13.5" thickBot="1">
      <c r="A3" s="209"/>
      <c r="B3" s="209"/>
      <c r="C3" s="552" t="s">
        <v>55</v>
      </c>
      <c r="D3" s="552"/>
    </row>
    <row r="4" spans="1:4" ht="42.75" customHeight="1" thickBot="1">
      <c r="A4" s="377" t="s">
        <v>71</v>
      </c>
      <c r="B4" s="378" t="s">
        <v>127</v>
      </c>
      <c r="C4" s="378" t="s">
        <v>128</v>
      </c>
      <c r="D4" s="379" t="s">
        <v>14</v>
      </c>
    </row>
    <row r="5" spans="1:4" ht="15.75" customHeight="1">
      <c r="A5" s="210" t="s">
        <v>18</v>
      </c>
      <c r="B5" s="32"/>
      <c r="C5" s="32"/>
      <c r="D5" s="33"/>
    </row>
    <row r="6" spans="1:4" ht="15.75" customHeight="1">
      <c r="A6" s="211" t="s">
        <v>19</v>
      </c>
      <c r="B6" s="34"/>
      <c r="C6" s="34"/>
      <c r="D6" s="35"/>
    </row>
    <row r="7" spans="1:4" ht="15.75" customHeight="1">
      <c r="A7" s="211" t="s">
        <v>20</v>
      </c>
      <c r="B7" s="34"/>
      <c r="C7" s="34"/>
      <c r="D7" s="35"/>
    </row>
    <row r="8" spans="1:4" ht="15.75" customHeight="1">
      <c r="A8" s="211" t="s">
        <v>21</v>
      </c>
      <c r="B8" s="34"/>
      <c r="C8" s="34"/>
      <c r="D8" s="35"/>
    </row>
    <row r="9" spans="1:4" ht="15.75" customHeight="1">
      <c r="A9" s="211" t="s">
        <v>22</v>
      </c>
      <c r="B9" s="34"/>
      <c r="C9" s="34"/>
      <c r="D9" s="35"/>
    </row>
    <row r="10" spans="1:4" ht="15.75" customHeight="1">
      <c r="A10" s="211" t="s">
        <v>23</v>
      </c>
      <c r="B10" s="34"/>
      <c r="C10" s="34"/>
      <c r="D10" s="35"/>
    </row>
    <row r="11" spans="1:4" ht="15.75" customHeight="1">
      <c r="A11" s="211" t="s">
        <v>24</v>
      </c>
      <c r="B11" s="34"/>
      <c r="C11" s="34"/>
      <c r="D11" s="35"/>
    </row>
    <row r="12" spans="1:4" ht="15.75" customHeight="1">
      <c r="A12" s="211" t="s">
        <v>25</v>
      </c>
      <c r="B12" s="34"/>
      <c r="C12" s="34"/>
      <c r="D12" s="35"/>
    </row>
    <row r="13" spans="1:4" ht="15.75" customHeight="1">
      <c r="A13" s="211" t="s">
        <v>26</v>
      </c>
      <c r="B13" s="34"/>
      <c r="C13" s="34"/>
      <c r="D13" s="35"/>
    </row>
    <row r="14" spans="1:4" ht="15.75" customHeight="1">
      <c r="A14" s="211" t="s">
        <v>27</v>
      </c>
      <c r="B14" s="34"/>
      <c r="C14" s="34"/>
      <c r="D14" s="35"/>
    </row>
    <row r="15" spans="1:4" ht="15.75" customHeight="1">
      <c r="A15" s="211" t="s">
        <v>28</v>
      </c>
      <c r="B15" s="34"/>
      <c r="C15" s="34"/>
      <c r="D15" s="35"/>
    </row>
    <row r="16" spans="1:4" ht="15.75" customHeight="1">
      <c r="A16" s="211" t="s">
        <v>29</v>
      </c>
      <c r="B16" s="34"/>
      <c r="C16" s="34"/>
      <c r="D16" s="35"/>
    </row>
    <row r="17" spans="1:4" ht="15.75" customHeight="1">
      <c r="A17" s="211" t="s">
        <v>30</v>
      </c>
      <c r="B17" s="34"/>
      <c r="C17" s="34"/>
      <c r="D17" s="35"/>
    </row>
    <row r="18" spans="1:4" ht="15.75" customHeight="1">
      <c r="A18" s="211" t="s">
        <v>31</v>
      </c>
      <c r="B18" s="34"/>
      <c r="C18" s="34"/>
      <c r="D18" s="35"/>
    </row>
    <row r="19" spans="1:4" ht="15.75" customHeight="1">
      <c r="A19" s="211" t="s">
        <v>32</v>
      </c>
      <c r="B19" s="34"/>
      <c r="C19" s="34"/>
      <c r="D19" s="35"/>
    </row>
    <row r="20" spans="1:4" ht="15.75" customHeight="1">
      <c r="A20" s="211" t="s">
        <v>33</v>
      </c>
      <c r="B20" s="34"/>
      <c r="C20" s="34"/>
      <c r="D20" s="35"/>
    </row>
    <row r="21" spans="1:4" ht="15.75" customHeight="1">
      <c r="A21" s="211" t="s">
        <v>34</v>
      </c>
      <c r="B21" s="34"/>
      <c r="C21" s="34"/>
      <c r="D21" s="35"/>
    </row>
    <row r="22" spans="1:4" ht="15.75" customHeight="1">
      <c r="A22" s="211" t="s">
        <v>35</v>
      </c>
      <c r="B22" s="34"/>
      <c r="C22" s="34"/>
      <c r="D22" s="35"/>
    </row>
    <row r="23" spans="1:4" ht="15.75" customHeight="1">
      <c r="A23" s="211" t="s">
        <v>36</v>
      </c>
      <c r="B23" s="34"/>
      <c r="C23" s="34"/>
      <c r="D23" s="35"/>
    </row>
    <row r="24" spans="1:4" ht="15.75" customHeight="1">
      <c r="A24" s="211" t="s">
        <v>37</v>
      </c>
      <c r="B24" s="34"/>
      <c r="C24" s="34"/>
      <c r="D24" s="35"/>
    </row>
    <row r="25" spans="1:4" ht="15.75" customHeight="1">
      <c r="A25" s="211" t="s">
        <v>38</v>
      </c>
      <c r="B25" s="34"/>
      <c r="C25" s="34"/>
      <c r="D25" s="35"/>
    </row>
    <row r="26" spans="1:4" ht="15.75" customHeight="1">
      <c r="A26" s="211" t="s">
        <v>39</v>
      </c>
      <c r="B26" s="34"/>
      <c r="C26" s="34"/>
      <c r="D26" s="35"/>
    </row>
    <row r="27" spans="1:4" ht="15.75" customHeight="1">
      <c r="A27" s="211" t="s">
        <v>40</v>
      </c>
      <c r="B27" s="34"/>
      <c r="C27" s="34"/>
      <c r="D27" s="35"/>
    </row>
    <row r="28" spans="1:4" ht="15.75" customHeight="1">
      <c r="A28" s="211" t="s">
        <v>41</v>
      </c>
      <c r="B28" s="34"/>
      <c r="C28" s="34"/>
      <c r="D28" s="35"/>
    </row>
    <row r="29" spans="1:4" ht="15.75" customHeight="1">
      <c r="A29" s="211" t="s">
        <v>42</v>
      </c>
      <c r="B29" s="34"/>
      <c r="C29" s="34"/>
      <c r="D29" s="35"/>
    </row>
    <row r="30" spans="1:4" ht="15.75" customHeight="1">
      <c r="A30" s="211" t="s">
        <v>43</v>
      </c>
      <c r="B30" s="34"/>
      <c r="C30" s="34"/>
      <c r="D30" s="35"/>
    </row>
    <row r="31" spans="1:4" ht="15.75" customHeight="1">
      <c r="A31" s="211" t="s">
        <v>44</v>
      </c>
      <c r="B31" s="34"/>
      <c r="C31" s="34"/>
      <c r="D31" s="35"/>
    </row>
    <row r="32" spans="1:4" ht="15.75" customHeight="1">
      <c r="A32" s="211" t="s">
        <v>45</v>
      </c>
      <c r="B32" s="34"/>
      <c r="C32" s="34"/>
      <c r="D32" s="35"/>
    </row>
    <row r="33" spans="1:4" ht="15.75" customHeight="1">
      <c r="A33" s="211" t="s">
        <v>46</v>
      </c>
      <c r="B33" s="34"/>
      <c r="C33" s="34"/>
      <c r="D33" s="35"/>
    </row>
    <row r="34" spans="1:4" ht="15.75" customHeight="1">
      <c r="A34" s="211" t="s">
        <v>129</v>
      </c>
      <c r="B34" s="34"/>
      <c r="C34" s="34"/>
      <c r="D34" s="97"/>
    </row>
    <row r="35" spans="1:4" ht="15.75" customHeight="1">
      <c r="A35" s="211" t="s">
        <v>130</v>
      </c>
      <c r="B35" s="34"/>
      <c r="C35" s="34"/>
      <c r="D35" s="97"/>
    </row>
    <row r="36" spans="1:4" ht="15.75" customHeight="1">
      <c r="A36" s="211" t="s">
        <v>131</v>
      </c>
      <c r="B36" s="34"/>
      <c r="C36" s="34"/>
      <c r="D36" s="97"/>
    </row>
    <row r="37" spans="1:4" ht="15.75" customHeight="1" thickBot="1">
      <c r="A37" s="212" t="s">
        <v>132</v>
      </c>
      <c r="B37" s="36"/>
      <c r="C37" s="36"/>
      <c r="D37" s="98"/>
    </row>
    <row r="38" spans="1:4" ht="15.75" customHeight="1" thickBot="1">
      <c r="A38" s="553" t="s">
        <v>53</v>
      </c>
      <c r="B38" s="554"/>
      <c r="C38" s="213"/>
      <c r="D38" s="214">
        <f>SUM(D5:D37)</f>
        <v>0</v>
      </c>
    </row>
    <row r="39" ht="12.75">
      <c r="A39" t="s">
        <v>185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A1" sqref="A1:E1"/>
    </sheetView>
  </sheetViews>
  <sheetFormatPr defaultColWidth="9.00390625" defaultRowHeight="12.75"/>
  <cols>
    <col min="1" max="1" width="9.00390625" style="381" customWidth="1"/>
    <col min="2" max="2" width="66.375" style="381" bestFit="1" customWidth="1"/>
    <col min="3" max="3" width="15.50390625" style="382" customWidth="1"/>
    <col min="4" max="5" width="15.50390625" style="381" customWidth="1"/>
    <col min="6" max="6" width="9.00390625" style="414" customWidth="1"/>
    <col min="7" max="16384" width="9.375" style="414" customWidth="1"/>
  </cols>
  <sheetData>
    <row r="1" spans="1:5" ht="15.75" customHeight="1">
      <c r="A1" s="517" t="s">
        <v>15</v>
      </c>
      <c r="B1" s="517"/>
      <c r="C1" s="517"/>
      <c r="D1" s="517"/>
      <c r="E1" s="517"/>
    </row>
    <row r="2" spans="1:5" ht="15.75" customHeight="1" thickBot="1">
      <c r="A2" s="518" t="s">
        <v>139</v>
      </c>
      <c r="B2" s="518"/>
      <c r="D2" s="154"/>
      <c r="E2" s="303" t="s">
        <v>216</v>
      </c>
    </row>
    <row r="3" spans="1:5" ht="37.5" customHeight="1" thickBot="1">
      <c r="A3" s="23" t="s">
        <v>71</v>
      </c>
      <c r="B3" s="24" t="s">
        <v>17</v>
      </c>
      <c r="C3" s="24" t="e">
        <f>+CONCATENATE(LEFT(#REF!,4)+1,". évi")</f>
        <v>#REF!</v>
      </c>
      <c r="D3" s="406" t="e">
        <f>+CONCATENATE(LEFT(#REF!,4)+2,". évi")</f>
        <v>#REF!</v>
      </c>
      <c r="E3" s="166" t="e">
        <f>+CONCATENATE(LEFT(#REF!,4)+3,". évi")</f>
        <v>#REF!</v>
      </c>
    </row>
    <row r="4" spans="1:5" s="415" customFormat="1" ht="12" customHeight="1" thickBot="1">
      <c r="A4" s="37" t="s">
        <v>491</v>
      </c>
      <c r="B4" s="38" t="s">
        <v>492</v>
      </c>
      <c r="C4" s="38" t="s">
        <v>493</v>
      </c>
      <c r="D4" s="38" t="s">
        <v>495</v>
      </c>
      <c r="E4" s="450" t="s">
        <v>494</v>
      </c>
    </row>
    <row r="5" spans="1:5" s="416" customFormat="1" ht="12" customHeight="1" thickBot="1">
      <c r="A5" s="20" t="s">
        <v>18</v>
      </c>
      <c r="B5" s="21" t="s">
        <v>531</v>
      </c>
      <c r="C5" s="468"/>
      <c r="D5" s="468"/>
      <c r="E5" s="469"/>
    </row>
    <row r="6" spans="1:5" s="416" customFormat="1" ht="12" customHeight="1" thickBot="1">
      <c r="A6" s="20" t="s">
        <v>19</v>
      </c>
      <c r="B6" s="288" t="s">
        <v>370</v>
      </c>
      <c r="C6" s="468"/>
      <c r="D6" s="468"/>
      <c r="E6" s="469"/>
    </row>
    <row r="7" spans="1:5" s="416" customFormat="1" ht="12" customHeight="1" thickBot="1">
      <c r="A7" s="20" t="s">
        <v>20</v>
      </c>
      <c r="B7" s="21" t="s">
        <v>378</v>
      </c>
      <c r="C7" s="468"/>
      <c r="D7" s="468"/>
      <c r="E7" s="469"/>
    </row>
    <row r="8" spans="1:5" s="416" customFormat="1" ht="12" customHeight="1" thickBot="1">
      <c r="A8" s="20" t="s">
        <v>160</v>
      </c>
      <c r="B8" s="21" t="s">
        <v>255</v>
      </c>
      <c r="C8" s="405">
        <f>+C9+C13+C14+C15</f>
        <v>0</v>
      </c>
      <c r="D8" s="405">
        <f>+D9+D13+D14+D15</f>
        <v>0</v>
      </c>
      <c r="E8" s="447">
        <f>+E9+E13+E14+E15</f>
        <v>0</v>
      </c>
    </row>
    <row r="9" spans="1:5" s="416" customFormat="1" ht="12" customHeight="1">
      <c r="A9" s="15" t="s">
        <v>256</v>
      </c>
      <c r="B9" s="417" t="s">
        <v>434</v>
      </c>
      <c r="C9" s="449">
        <f>+C10+C11+C12</f>
        <v>0</v>
      </c>
      <c r="D9" s="449">
        <f>+D10+D11+D12</f>
        <v>0</v>
      </c>
      <c r="E9" s="448">
        <f>+E10+E11+E12</f>
        <v>0</v>
      </c>
    </row>
    <row r="10" spans="1:5" s="416" customFormat="1" ht="12" customHeight="1">
      <c r="A10" s="14" t="s">
        <v>257</v>
      </c>
      <c r="B10" s="418" t="s">
        <v>262</v>
      </c>
      <c r="C10" s="399"/>
      <c r="D10" s="399"/>
      <c r="E10" s="260"/>
    </row>
    <row r="11" spans="1:5" s="416" customFormat="1" ht="12" customHeight="1">
      <c r="A11" s="14" t="s">
        <v>258</v>
      </c>
      <c r="B11" s="418" t="s">
        <v>263</v>
      </c>
      <c r="C11" s="399"/>
      <c r="D11" s="399"/>
      <c r="E11" s="260"/>
    </row>
    <row r="12" spans="1:5" s="416" customFormat="1" ht="12" customHeight="1">
      <c r="A12" s="14" t="s">
        <v>432</v>
      </c>
      <c r="B12" s="484" t="s">
        <v>433</v>
      </c>
      <c r="C12" s="399"/>
      <c r="D12" s="399"/>
      <c r="E12" s="260"/>
    </row>
    <row r="13" spans="1:5" s="416" customFormat="1" ht="12" customHeight="1">
      <c r="A13" s="14" t="s">
        <v>259</v>
      </c>
      <c r="B13" s="418" t="s">
        <v>264</v>
      </c>
      <c r="C13" s="399"/>
      <c r="D13" s="399"/>
      <c r="E13" s="260"/>
    </row>
    <row r="14" spans="1:5" s="416" customFormat="1" ht="12" customHeight="1">
      <c r="A14" s="14" t="s">
        <v>260</v>
      </c>
      <c r="B14" s="418" t="s">
        <v>265</v>
      </c>
      <c r="C14" s="399"/>
      <c r="D14" s="399"/>
      <c r="E14" s="260"/>
    </row>
    <row r="15" spans="1:5" s="416" customFormat="1" ht="12" customHeight="1" thickBot="1">
      <c r="A15" s="16" t="s">
        <v>261</v>
      </c>
      <c r="B15" s="419" t="s">
        <v>266</v>
      </c>
      <c r="C15" s="401"/>
      <c r="D15" s="401"/>
      <c r="E15" s="262"/>
    </row>
    <row r="16" spans="1:5" s="416" customFormat="1" ht="12" customHeight="1" thickBot="1">
      <c r="A16" s="20" t="s">
        <v>22</v>
      </c>
      <c r="B16" s="21" t="s">
        <v>534</v>
      </c>
      <c r="C16" s="468"/>
      <c r="D16" s="468"/>
      <c r="E16" s="469"/>
    </row>
    <row r="17" spans="1:5" s="416" customFormat="1" ht="12" customHeight="1" thickBot="1">
      <c r="A17" s="20" t="s">
        <v>23</v>
      </c>
      <c r="B17" s="21" t="s">
        <v>9</v>
      </c>
      <c r="C17" s="468"/>
      <c r="D17" s="468"/>
      <c r="E17" s="469"/>
    </row>
    <row r="18" spans="1:5" s="416" customFormat="1" ht="12" customHeight="1" thickBot="1">
      <c r="A18" s="20" t="s">
        <v>167</v>
      </c>
      <c r="B18" s="21" t="s">
        <v>533</v>
      </c>
      <c r="C18" s="468"/>
      <c r="D18" s="468"/>
      <c r="E18" s="469"/>
    </row>
    <row r="19" spans="1:5" s="416" customFormat="1" ht="12" customHeight="1" thickBot="1">
      <c r="A19" s="20" t="s">
        <v>25</v>
      </c>
      <c r="B19" s="288" t="s">
        <v>532</v>
      </c>
      <c r="C19" s="468"/>
      <c r="D19" s="468"/>
      <c r="E19" s="469"/>
    </row>
    <row r="20" spans="1:5" s="416" customFormat="1" ht="12" customHeight="1" thickBot="1">
      <c r="A20" s="20" t="s">
        <v>26</v>
      </c>
      <c r="B20" s="21" t="s">
        <v>299</v>
      </c>
      <c r="C20" s="405">
        <f>+C5+C6+C7+C8+C16+C17+C18+C19</f>
        <v>0</v>
      </c>
      <c r="D20" s="405">
        <f>+D5+D6+D7+D8+D16+D17+D18+D19</f>
        <v>0</v>
      </c>
      <c r="E20" s="299">
        <f>+E5+E6+E7+E8+E16+E17+E18+E19</f>
        <v>0</v>
      </c>
    </row>
    <row r="21" spans="1:5" s="416" customFormat="1" ht="12" customHeight="1" thickBot="1">
      <c r="A21" s="20" t="s">
        <v>27</v>
      </c>
      <c r="B21" s="21" t="s">
        <v>535</v>
      </c>
      <c r="C21" s="513"/>
      <c r="D21" s="513"/>
      <c r="E21" s="514"/>
    </row>
    <row r="22" spans="1:5" s="416" customFormat="1" ht="12" customHeight="1" thickBot="1">
      <c r="A22" s="20" t="s">
        <v>28</v>
      </c>
      <c r="B22" s="21" t="s">
        <v>536</v>
      </c>
      <c r="C22" s="405">
        <f>+C20+C21</f>
        <v>0</v>
      </c>
      <c r="D22" s="405">
        <f>+D20+D21</f>
        <v>0</v>
      </c>
      <c r="E22" s="447">
        <f>+E20+E21</f>
        <v>0</v>
      </c>
    </row>
    <row r="23" spans="1:5" s="416" customFormat="1" ht="12" customHeight="1">
      <c r="A23" s="367"/>
      <c r="B23" s="368"/>
      <c r="C23" s="369"/>
      <c r="D23" s="510"/>
      <c r="E23" s="511"/>
    </row>
    <row r="24" spans="1:5" s="416" customFormat="1" ht="12" customHeight="1">
      <c r="A24" s="517" t="s">
        <v>47</v>
      </c>
      <c r="B24" s="517"/>
      <c r="C24" s="517"/>
      <c r="D24" s="517"/>
      <c r="E24" s="517"/>
    </row>
    <row r="25" spans="1:5" s="416" customFormat="1" ht="12" customHeight="1" thickBot="1">
      <c r="A25" s="519" t="s">
        <v>140</v>
      </c>
      <c r="B25" s="519"/>
      <c r="C25" s="382"/>
      <c r="D25" s="154"/>
      <c r="E25" s="303" t="s">
        <v>216</v>
      </c>
    </row>
    <row r="26" spans="1:6" s="416" customFormat="1" ht="24" customHeight="1" thickBot="1">
      <c r="A26" s="23" t="s">
        <v>16</v>
      </c>
      <c r="B26" s="24" t="s">
        <v>48</v>
      </c>
      <c r="C26" s="24" t="e">
        <f>+C3</f>
        <v>#REF!</v>
      </c>
      <c r="D26" s="24" t="e">
        <f>+D3</f>
        <v>#REF!</v>
      </c>
      <c r="E26" s="166" t="e">
        <f>+E3</f>
        <v>#REF!</v>
      </c>
      <c r="F26" s="512"/>
    </row>
    <row r="27" spans="1:6" s="416" customFormat="1" ht="12" customHeight="1" thickBot="1">
      <c r="A27" s="410" t="s">
        <v>491</v>
      </c>
      <c r="B27" s="411" t="s">
        <v>492</v>
      </c>
      <c r="C27" s="411" t="s">
        <v>493</v>
      </c>
      <c r="D27" s="411" t="s">
        <v>495</v>
      </c>
      <c r="E27" s="506" t="s">
        <v>494</v>
      </c>
      <c r="F27" s="512"/>
    </row>
    <row r="28" spans="1:6" s="416" customFormat="1" ht="15" customHeight="1" thickBot="1">
      <c r="A28" s="20" t="s">
        <v>18</v>
      </c>
      <c r="B28" s="30" t="s">
        <v>537</v>
      </c>
      <c r="C28" s="468"/>
      <c r="D28" s="468"/>
      <c r="E28" s="464"/>
      <c r="F28" s="512"/>
    </row>
    <row r="29" spans="1:5" ht="12" customHeight="1" thickBot="1">
      <c r="A29" s="486" t="s">
        <v>19</v>
      </c>
      <c r="B29" s="507" t="s">
        <v>542</v>
      </c>
      <c r="C29" s="508">
        <f>+C30+C31+C32</f>
        <v>0</v>
      </c>
      <c r="D29" s="508">
        <f>+D30+D31+D32</f>
        <v>0</v>
      </c>
      <c r="E29" s="509">
        <f>+E30+E31+E32</f>
        <v>0</v>
      </c>
    </row>
    <row r="30" spans="1:5" ht="12" customHeight="1">
      <c r="A30" s="15" t="s">
        <v>106</v>
      </c>
      <c r="B30" s="8" t="s">
        <v>215</v>
      </c>
      <c r="C30" s="400"/>
      <c r="D30" s="400"/>
      <c r="E30" s="261"/>
    </row>
    <row r="31" spans="1:5" ht="12" customHeight="1">
      <c r="A31" s="15" t="s">
        <v>107</v>
      </c>
      <c r="B31" s="12" t="s">
        <v>174</v>
      </c>
      <c r="C31" s="399"/>
      <c r="D31" s="399"/>
      <c r="E31" s="260"/>
    </row>
    <row r="32" spans="1:5" ht="12" customHeight="1" thickBot="1">
      <c r="A32" s="15" t="s">
        <v>108</v>
      </c>
      <c r="B32" s="290" t="s">
        <v>218</v>
      </c>
      <c r="C32" s="399"/>
      <c r="D32" s="399"/>
      <c r="E32" s="260"/>
    </row>
    <row r="33" spans="1:5" ht="12" customHeight="1" thickBot="1">
      <c r="A33" s="20" t="s">
        <v>20</v>
      </c>
      <c r="B33" s="138" t="s">
        <v>446</v>
      </c>
      <c r="C33" s="398">
        <f>+C28+C29</f>
        <v>0</v>
      </c>
      <c r="D33" s="398">
        <f>+D28+D29</f>
        <v>0</v>
      </c>
      <c r="E33" s="259">
        <f>+E28+E29</f>
        <v>0</v>
      </c>
    </row>
    <row r="34" spans="1:6" ht="15" customHeight="1" thickBot="1">
      <c r="A34" s="20" t="s">
        <v>21</v>
      </c>
      <c r="B34" s="138" t="s">
        <v>538</v>
      </c>
      <c r="C34" s="515"/>
      <c r="D34" s="515"/>
      <c r="E34" s="516"/>
      <c r="F34" s="429"/>
    </row>
    <row r="35" spans="1:5" s="416" customFormat="1" ht="12.75" customHeight="1" thickBot="1">
      <c r="A35" s="291" t="s">
        <v>22</v>
      </c>
      <c r="B35" s="380" t="s">
        <v>539</v>
      </c>
      <c r="C35" s="505">
        <f>+C33+C34</f>
        <v>0</v>
      </c>
      <c r="D35" s="505">
        <f>+D33+D34</f>
        <v>0</v>
      </c>
      <c r="E35" s="499">
        <f>+E33+E34</f>
        <v>0</v>
      </c>
    </row>
    <row r="36" ht="15.75">
      <c r="C36" s="381"/>
    </row>
    <row r="37" ht="15.75">
      <c r="C37" s="381"/>
    </row>
    <row r="38" ht="15.75">
      <c r="C38" s="381"/>
    </row>
    <row r="39" ht="16.5" customHeight="1">
      <c r="C39" s="381"/>
    </row>
    <row r="40" ht="15.75">
      <c r="C40" s="381"/>
    </row>
    <row r="41" ht="15.75">
      <c r="C41" s="381"/>
    </row>
    <row r="42" spans="6:7" s="381" customFormat="1" ht="15.75">
      <c r="F42" s="414"/>
      <c r="G42" s="414"/>
    </row>
    <row r="43" spans="6:7" s="381" customFormat="1" ht="15.75">
      <c r="F43" s="414"/>
      <c r="G43" s="414"/>
    </row>
    <row r="44" spans="6:7" s="381" customFormat="1" ht="15.75">
      <c r="F44" s="414"/>
      <c r="G44" s="414"/>
    </row>
    <row r="45" spans="6:7" s="381" customFormat="1" ht="15.75">
      <c r="F45" s="414"/>
      <c r="G45" s="414"/>
    </row>
    <row r="46" spans="6:7" s="381" customFormat="1" ht="15.75">
      <c r="F46" s="414"/>
      <c r="G46" s="414"/>
    </row>
    <row r="47" spans="6:7" s="381" customFormat="1" ht="15.75">
      <c r="F47" s="414"/>
      <c r="G47" s="414"/>
    </row>
    <row r="48" spans="6:7" s="381" customFormat="1" ht="15.75">
      <c r="F48" s="414"/>
      <c r="G48" s="414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CE,Félkövér"&amp;12Pula Község Önkormányzat
2015. ÉVI KÖLTSÉGVETÉSI ÉVET KÖVETŐ 3 ÉV TERVEZETT BEVÉTELEI, KIADÁSAI&amp;R&amp;"Times New Roman CE,Félkövér dőlt"&amp;11 7.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15" zoomScaleSheetLayoutView="100" workbookViewId="0" topLeftCell="C1">
      <selection activeCell="J1" sqref="J1:J32"/>
    </sheetView>
  </sheetViews>
  <sheetFormatPr defaultColWidth="9.00390625" defaultRowHeight="12.75"/>
  <cols>
    <col min="1" max="1" width="6.875" style="61" customWidth="1"/>
    <col min="2" max="2" width="48.00390625" style="190" customWidth="1"/>
    <col min="3" max="5" width="15.50390625" style="61" customWidth="1"/>
    <col min="6" max="6" width="55.125" style="61" customWidth="1"/>
    <col min="7" max="9" width="15.50390625" style="61" customWidth="1"/>
    <col min="10" max="10" width="4.875" style="61" customWidth="1"/>
    <col min="11" max="16384" width="9.375" style="61" customWidth="1"/>
  </cols>
  <sheetData>
    <row r="1" spans="2:10" ht="39.75" customHeight="1">
      <c r="B1" s="314" t="s">
        <v>145</v>
      </c>
      <c r="C1" s="315"/>
      <c r="D1" s="315"/>
      <c r="E1" s="315"/>
      <c r="F1" s="315"/>
      <c r="G1" s="315"/>
      <c r="H1" s="315"/>
      <c r="I1" s="315"/>
      <c r="J1" s="523" t="s">
        <v>564</v>
      </c>
    </row>
    <row r="2" spans="7:10" ht="14.25" thickBot="1">
      <c r="G2" s="316"/>
      <c r="H2" s="316"/>
      <c r="I2" s="316" t="s">
        <v>63</v>
      </c>
      <c r="J2" s="523"/>
    </row>
    <row r="3" spans="1:10" ht="18" customHeight="1" thickBot="1">
      <c r="A3" s="521" t="s">
        <v>71</v>
      </c>
      <c r="B3" s="317" t="s">
        <v>58</v>
      </c>
      <c r="C3" s="318"/>
      <c r="D3" s="593"/>
      <c r="E3" s="593"/>
      <c r="F3" s="317" t="s">
        <v>59</v>
      </c>
      <c r="G3" s="319"/>
      <c r="H3" s="592"/>
      <c r="I3" s="591"/>
      <c r="J3" s="523"/>
    </row>
    <row r="4" spans="1:10" s="320" customFormat="1" ht="35.25" customHeight="1" thickBot="1">
      <c r="A4" s="522"/>
      <c r="B4" s="191" t="s">
        <v>64</v>
      </c>
      <c r="C4" s="192" t="s">
        <v>563</v>
      </c>
      <c r="D4" s="590" t="s">
        <v>562</v>
      </c>
      <c r="E4" s="590" t="s">
        <v>561</v>
      </c>
      <c r="F4" s="191" t="s">
        <v>64</v>
      </c>
      <c r="G4" s="192" t="str">
        <f>+C4</f>
        <v>Eredeti előirányzat</v>
      </c>
      <c r="H4" s="192" t="str">
        <f>+D4</f>
        <v>Módosított előirányzat</v>
      </c>
      <c r="I4" s="589" t="str">
        <f>+E4</f>
        <v>Teljesítés</v>
      </c>
      <c r="J4" s="523"/>
    </row>
    <row r="5" spans="1:10" s="324" customFormat="1" ht="12" customHeight="1" thickBot="1">
      <c r="A5" s="321" t="s">
        <v>491</v>
      </c>
      <c r="B5" s="322" t="s">
        <v>492</v>
      </c>
      <c r="C5" s="323" t="s">
        <v>493</v>
      </c>
      <c r="D5" s="588" t="s">
        <v>495</v>
      </c>
      <c r="E5" s="588" t="s">
        <v>494</v>
      </c>
      <c r="F5" s="322" t="s">
        <v>560</v>
      </c>
      <c r="G5" s="323" t="s">
        <v>498</v>
      </c>
      <c r="H5" s="323" t="s">
        <v>499</v>
      </c>
      <c r="I5" s="587" t="s">
        <v>559</v>
      </c>
      <c r="J5" s="523"/>
    </row>
    <row r="6" spans="1:10" ht="12.75" customHeight="1">
      <c r="A6" s="325" t="s">
        <v>18</v>
      </c>
      <c r="B6" s="326" t="s">
        <v>369</v>
      </c>
      <c r="C6" s="304">
        <v>12737</v>
      </c>
      <c r="D6" s="304">
        <v>13937</v>
      </c>
      <c r="E6" s="304">
        <v>7240</v>
      </c>
      <c r="F6" s="326" t="s">
        <v>65</v>
      </c>
      <c r="G6" s="304">
        <v>5617</v>
      </c>
      <c r="H6" s="304">
        <v>5617</v>
      </c>
      <c r="I6" s="586">
        <v>2158</v>
      </c>
      <c r="J6" s="523"/>
    </row>
    <row r="7" spans="1:10" ht="12.75" customHeight="1">
      <c r="A7" s="327" t="s">
        <v>19</v>
      </c>
      <c r="B7" s="328" t="s">
        <v>370</v>
      </c>
      <c r="C7" s="305">
        <v>1797</v>
      </c>
      <c r="D7" s="305">
        <v>1797</v>
      </c>
      <c r="E7" s="305">
        <v>324</v>
      </c>
      <c r="F7" s="328" t="s">
        <v>170</v>
      </c>
      <c r="G7" s="305">
        <v>1549</v>
      </c>
      <c r="H7" s="305">
        <v>1549</v>
      </c>
      <c r="I7" s="585">
        <v>554</v>
      </c>
      <c r="J7" s="523"/>
    </row>
    <row r="8" spans="1:10" ht="12.75" customHeight="1">
      <c r="A8" s="327" t="s">
        <v>20</v>
      </c>
      <c r="B8" s="328" t="s">
        <v>391</v>
      </c>
      <c r="C8" s="305"/>
      <c r="D8" s="305"/>
      <c r="E8" s="305"/>
      <c r="F8" s="328" t="s">
        <v>221</v>
      </c>
      <c r="G8" s="305">
        <v>9696</v>
      </c>
      <c r="H8" s="305">
        <v>9696</v>
      </c>
      <c r="I8" s="585">
        <v>2248</v>
      </c>
      <c r="J8" s="523"/>
    </row>
    <row r="9" spans="1:10" ht="12.75" customHeight="1">
      <c r="A9" s="327" t="s">
        <v>21</v>
      </c>
      <c r="B9" s="328" t="s">
        <v>161</v>
      </c>
      <c r="C9" s="305">
        <v>2745</v>
      </c>
      <c r="D9" s="305">
        <v>2745</v>
      </c>
      <c r="E9" s="305">
        <v>1356</v>
      </c>
      <c r="F9" s="328" t="s">
        <v>171</v>
      </c>
      <c r="G9" s="305">
        <v>1933</v>
      </c>
      <c r="H9" s="305">
        <v>1953</v>
      </c>
      <c r="I9" s="585">
        <v>667</v>
      </c>
      <c r="J9" s="523"/>
    </row>
    <row r="10" spans="1:10" ht="12.75" customHeight="1">
      <c r="A10" s="327" t="s">
        <v>22</v>
      </c>
      <c r="B10" s="329" t="s">
        <v>417</v>
      </c>
      <c r="C10" s="305">
        <v>535</v>
      </c>
      <c r="D10" s="305">
        <v>535</v>
      </c>
      <c r="E10" s="305">
        <v>17</v>
      </c>
      <c r="F10" s="328" t="s">
        <v>172</v>
      </c>
      <c r="G10" s="305">
        <v>1654</v>
      </c>
      <c r="H10" s="305">
        <v>1654</v>
      </c>
      <c r="I10" s="585">
        <v>201</v>
      </c>
      <c r="J10" s="523"/>
    </row>
    <row r="11" spans="1:10" ht="12.75" customHeight="1">
      <c r="A11" s="327" t="s">
        <v>23</v>
      </c>
      <c r="B11" s="328" t="s">
        <v>371</v>
      </c>
      <c r="C11" s="306"/>
      <c r="D11" s="306"/>
      <c r="E11" s="306"/>
      <c r="F11" s="328" t="s">
        <v>50</v>
      </c>
      <c r="G11" s="305">
        <v>2294</v>
      </c>
      <c r="H11" s="305">
        <v>4086</v>
      </c>
      <c r="I11" s="585"/>
      <c r="J11" s="523"/>
    </row>
    <row r="12" spans="1:10" ht="12.75" customHeight="1">
      <c r="A12" s="327" t="s">
        <v>24</v>
      </c>
      <c r="B12" s="328" t="s">
        <v>479</v>
      </c>
      <c r="C12" s="305"/>
      <c r="D12" s="305"/>
      <c r="E12" s="305"/>
      <c r="F12" s="50"/>
      <c r="G12" s="305"/>
      <c r="H12" s="305"/>
      <c r="I12" s="585"/>
      <c r="J12" s="523"/>
    </row>
    <row r="13" spans="1:10" ht="12.75" customHeight="1">
      <c r="A13" s="327" t="s">
        <v>25</v>
      </c>
      <c r="B13" s="50"/>
      <c r="C13" s="305"/>
      <c r="D13" s="305"/>
      <c r="E13" s="305"/>
      <c r="F13" s="50"/>
      <c r="G13" s="305"/>
      <c r="H13" s="305"/>
      <c r="I13" s="585"/>
      <c r="J13" s="523"/>
    </row>
    <row r="14" spans="1:10" ht="12.75" customHeight="1">
      <c r="A14" s="327" t="s">
        <v>26</v>
      </c>
      <c r="B14" s="430"/>
      <c r="C14" s="306"/>
      <c r="D14" s="306"/>
      <c r="E14" s="306"/>
      <c r="F14" s="50"/>
      <c r="G14" s="305"/>
      <c r="H14" s="305"/>
      <c r="I14" s="585"/>
      <c r="J14" s="523"/>
    </row>
    <row r="15" spans="1:10" ht="12.75" customHeight="1">
      <c r="A15" s="327" t="s">
        <v>27</v>
      </c>
      <c r="B15" s="50"/>
      <c r="C15" s="305"/>
      <c r="D15" s="305"/>
      <c r="E15" s="305"/>
      <c r="F15" s="50"/>
      <c r="G15" s="305"/>
      <c r="H15" s="305"/>
      <c r="I15" s="585"/>
      <c r="J15" s="523"/>
    </row>
    <row r="16" spans="1:10" ht="12.75" customHeight="1">
      <c r="A16" s="327" t="s">
        <v>28</v>
      </c>
      <c r="B16" s="50"/>
      <c r="C16" s="305"/>
      <c r="D16" s="305"/>
      <c r="E16" s="305"/>
      <c r="F16" s="50"/>
      <c r="G16" s="305"/>
      <c r="H16" s="305"/>
      <c r="I16" s="585"/>
      <c r="J16" s="523"/>
    </row>
    <row r="17" spans="1:10" ht="12.75" customHeight="1" thickBot="1">
      <c r="A17" s="327" t="s">
        <v>29</v>
      </c>
      <c r="B17" s="63"/>
      <c r="C17" s="307"/>
      <c r="D17" s="307"/>
      <c r="E17" s="307"/>
      <c r="F17" s="50"/>
      <c r="G17" s="307"/>
      <c r="H17" s="307"/>
      <c r="I17" s="584"/>
      <c r="J17" s="523"/>
    </row>
    <row r="18" spans="1:10" ht="21.75" thickBot="1">
      <c r="A18" s="330" t="s">
        <v>30</v>
      </c>
      <c r="B18" s="140" t="s">
        <v>480</v>
      </c>
      <c r="C18" s="308">
        <f>SUM(C6:C17)</f>
        <v>17814</v>
      </c>
      <c r="D18" s="308">
        <f>SUM(D6:D17)</f>
        <v>19014</v>
      </c>
      <c r="E18" s="308">
        <f>SUM(E6:E17)</f>
        <v>8937</v>
      </c>
      <c r="F18" s="140" t="s">
        <v>377</v>
      </c>
      <c r="G18" s="308">
        <f>SUM(G6:G17)</f>
        <v>22743</v>
      </c>
      <c r="H18" s="308">
        <f>SUM(H6:H17)</f>
        <v>24555</v>
      </c>
      <c r="I18" s="358">
        <f>SUM(I6:I17)</f>
        <v>5828</v>
      </c>
      <c r="J18" s="523"/>
    </row>
    <row r="19" spans="1:10" ht="12.75" customHeight="1">
      <c r="A19" s="583" t="s">
        <v>31</v>
      </c>
      <c r="B19" s="331" t="s">
        <v>374</v>
      </c>
      <c r="C19" s="490">
        <f>+C20+C21+C22+C23</f>
        <v>4929</v>
      </c>
      <c r="D19" s="490">
        <f>+D20+D21+D22+D23</f>
        <v>5541</v>
      </c>
      <c r="E19" s="490">
        <f>+E20+E21+E22+E23</f>
        <v>0</v>
      </c>
      <c r="F19" s="332" t="s">
        <v>178</v>
      </c>
      <c r="G19" s="309"/>
      <c r="H19" s="309"/>
      <c r="I19" s="580"/>
      <c r="J19" s="523"/>
    </row>
    <row r="20" spans="1:10" ht="12.75" customHeight="1">
      <c r="A20" s="582" t="s">
        <v>32</v>
      </c>
      <c r="B20" s="332" t="s">
        <v>213</v>
      </c>
      <c r="C20" s="89">
        <v>4929</v>
      </c>
      <c r="D20" s="89">
        <v>5541</v>
      </c>
      <c r="E20" s="89"/>
      <c r="F20" s="332" t="s">
        <v>376</v>
      </c>
      <c r="G20" s="89"/>
      <c r="H20" s="89"/>
      <c r="I20" s="581"/>
      <c r="J20" s="523"/>
    </row>
    <row r="21" spans="1:10" ht="12.75" customHeight="1">
      <c r="A21" s="582" t="s">
        <v>33</v>
      </c>
      <c r="B21" s="332" t="s">
        <v>214</v>
      </c>
      <c r="C21" s="89"/>
      <c r="D21" s="89"/>
      <c r="E21" s="89"/>
      <c r="F21" s="332" t="s">
        <v>143</v>
      </c>
      <c r="G21" s="89"/>
      <c r="H21" s="89"/>
      <c r="I21" s="581"/>
      <c r="J21" s="523"/>
    </row>
    <row r="22" spans="1:10" ht="12.75" customHeight="1">
      <c r="A22" s="582" t="s">
        <v>34</v>
      </c>
      <c r="B22" s="332" t="s">
        <v>219</v>
      </c>
      <c r="C22" s="89"/>
      <c r="D22" s="89"/>
      <c r="E22" s="89"/>
      <c r="F22" s="332" t="s">
        <v>144</v>
      </c>
      <c r="G22" s="89"/>
      <c r="H22" s="89"/>
      <c r="I22" s="581"/>
      <c r="J22" s="523"/>
    </row>
    <row r="23" spans="1:10" ht="12.75" customHeight="1">
      <c r="A23" s="582" t="s">
        <v>35</v>
      </c>
      <c r="B23" s="332" t="s">
        <v>220</v>
      </c>
      <c r="C23" s="89"/>
      <c r="D23" s="89"/>
      <c r="E23" s="89"/>
      <c r="F23" s="331" t="s">
        <v>222</v>
      </c>
      <c r="G23" s="89"/>
      <c r="H23" s="89"/>
      <c r="I23" s="581"/>
      <c r="J23" s="523"/>
    </row>
    <row r="24" spans="1:10" ht="12.75" customHeight="1">
      <c r="A24" s="582" t="s">
        <v>36</v>
      </c>
      <c r="B24" s="332" t="s">
        <v>375</v>
      </c>
      <c r="C24" s="333">
        <f>+C25+C26</f>
        <v>0</v>
      </c>
      <c r="D24" s="333">
        <f>+D25+D26</f>
        <v>0</v>
      </c>
      <c r="E24" s="333">
        <f>+E25+E26</f>
        <v>0</v>
      </c>
      <c r="F24" s="332" t="s">
        <v>179</v>
      </c>
      <c r="G24" s="89"/>
      <c r="H24" s="89"/>
      <c r="I24" s="581"/>
      <c r="J24" s="523"/>
    </row>
    <row r="25" spans="1:10" ht="12.75" customHeight="1">
      <c r="A25" s="583" t="s">
        <v>37</v>
      </c>
      <c r="B25" s="331" t="s">
        <v>372</v>
      </c>
      <c r="C25" s="309"/>
      <c r="D25" s="309"/>
      <c r="E25" s="309"/>
      <c r="F25" s="326" t="s">
        <v>462</v>
      </c>
      <c r="G25" s="309"/>
      <c r="H25" s="309"/>
      <c r="I25" s="580"/>
      <c r="J25" s="523"/>
    </row>
    <row r="26" spans="1:10" ht="12.75" customHeight="1">
      <c r="A26" s="582" t="s">
        <v>38</v>
      </c>
      <c r="B26" s="332" t="s">
        <v>373</v>
      </c>
      <c r="C26" s="89"/>
      <c r="D26" s="89"/>
      <c r="E26" s="89"/>
      <c r="F26" s="328" t="s">
        <v>468</v>
      </c>
      <c r="G26" s="89"/>
      <c r="H26" s="89"/>
      <c r="I26" s="581"/>
      <c r="J26" s="523"/>
    </row>
    <row r="27" spans="1:10" ht="12.75" customHeight="1">
      <c r="A27" s="327" t="s">
        <v>39</v>
      </c>
      <c r="B27" s="332" t="s">
        <v>558</v>
      </c>
      <c r="C27" s="89"/>
      <c r="D27" s="89"/>
      <c r="E27" s="89">
        <v>17</v>
      </c>
      <c r="F27" s="328" t="s">
        <v>469</v>
      </c>
      <c r="G27" s="89"/>
      <c r="H27" s="89"/>
      <c r="I27" s="581"/>
      <c r="J27" s="523"/>
    </row>
    <row r="28" spans="1:10" ht="12.75" customHeight="1" thickBot="1">
      <c r="A28" s="394" t="s">
        <v>40</v>
      </c>
      <c r="B28" s="331" t="s">
        <v>330</v>
      </c>
      <c r="C28" s="309"/>
      <c r="D28" s="309"/>
      <c r="E28" s="309"/>
      <c r="F28" s="432" t="s">
        <v>557</v>
      </c>
      <c r="G28" s="309"/>
      <c r="H28" s="309"/>
      <c r="I28" s="580">
        <v>555</v>
      </c>
      <c r="J28" s="523"/>
    </row>
    <row r="29" spans="1:10" ht="24" customHeight="1" thickBot="1">
      <c r="A29" s="330" t="s">
        <v>41</v>
      </c>
      <c r="B29" s="140" t="s">
        <v>481</v>
      </c>
      <c r="C29" s="308">
        <f>+C19+C24+C27+C28</f>
        <v>4929</v>
      </c>
      <c r="D29" s="308">
        <f>+D19+D24+D27+D28</f>
        <v>5541</v>
      </c>
      <c r="E29" s="579">
        <f>+E19+E24+E27+E28</f>
        <v>17</v>
      </c>
      <c r="F29" s="140" t="s">
        <v>483</v>
      </c>
      <c r="G29" s="308">
        <f>SUM(G19:G28)</f>
        <v>0</v>
      </c>
      <c r="H29" s="308">
        <f>SUM(H19:H28)</f>
        <v>0</v>
      </c>
      <c r="I29" s="358">
        <f>SUM(I19:I28)</f>
        <v>555</v>
      </c>
      <c r="J29" s="523"/>
    </row>
    <row r="30" spans="1:10" ht="13.5" thickBot="1">
      <c r="A30" s="330" t="s">
        <v>42</v>
      </c>
      <c r="B30" s="334" t="s">
        <v>482</v>
      </c>
      <c r="C30" s="578">
        <f>+C18+C29</f>
        <v>22743</v>
      </c>
      <c r="D30" s="578">
        <f>+D18+D29</f>
        <v>24555</v>
      </c>
      <c r="E30" s="335">
        <f>+E18+E29</f>
        <v>8954</v>
      </c>
      <c r="F30" s="334" t="s">
        <v>484</v>
      </c>
      <c r="G30" s="578">
        <f>+G18+G29</f>
        <v>22743</v>
      </c>
      <c r="H30" s="578">
        <f>+H18+H29</f>
        <v>24555</v>
      </c>
      <c r="I30" s="335">
        <f>+I18+I29</f>
        <v>6383</v>
      </c>
      <c r="J30" s="523"/>
    </row>
    <row r="31" spans="1:10" ht="13.5" thickBot="1">
      <c r="A31" s="330" t="s">
        <v>43</v>
      </c>
      <c r="B31" s="334" t="s">
        <v>156</v>
      </c>
      <c r="C31" s="578">
        <f>IF(C18-G18&lt;0,G18-C18,"-")</f>
        <v>4929</v>
      </c>
      <c r="D31" s="578">
        <f>IF(D18-H18&lt;0,H18-D18,"-")</f>
        <v>5541</v>
      </c>
      <c r="E31" s="335" t="str">
        <f>IF(E18-I18&lt;0,I18-E18,"-")</f>
        <v>-</v>
      </c>
      <c r="F31" s="334" t="s">
        <v>157</v>
      </c>
      <c r="G31" s="578" t="str">
        <f>IF(C18-G18&gt;0,C18-G18,"-")</f>
        <v>-</v>
      </c>
      <c r="H31" s="578" t="str">
        <f>IF(D18-H18&gt;0,D18-H18,"-")</f>
        <v>-</v>
      </c>
      <c r="I31" s="335">
        <f>IF(E18-I18&gt;0,E18-I18,"-")</f>
        <v>3109</v>
      </c>
      <c r="J31" s="523"/>
    </row>
    <row r="32" spans="1:10" ht="13.5" thickBot="1">
      <c r="A32" s="330" t="s">
        <v>44</v>
      </c>
      <c r="B32" s="334" t="s">
        <v>223</v>
      </c>
      <c r="C32" s="578" t="str">
        <f>IF(C18+C29-G30&lt;0,G30-(C18+C29),"-")</f>
        <v>-</v>
      </c>
      <c r="D32" s="578" t="str">
        <f>IF(D18+D29-H30&lt;0,H30-(D18+D29),"-")</f>
        <v>-</v>
      </c>
      <c r="E32" s="335" t="str">
        <f>IF(E18+E29-I30&lt;0,I30-(E18+E29),"-")</f>
        <v>-</v>
      </c>
      <c r="F32" s="334" t="s">
        <v>224</v>
      </c>
      <c r="G32" s="578" t="str">
        <f>IF(C18+C29-G30&gt;0,C18+C29-G30,"-")</f>
        <v>-</v>
      </c>
      <c r="H32" s="578" t="str">
        <f>IF(D18+D29-H30&gt;0,D18+D29-H30,"-")</f>
        <v>-</v>
      </c>
      <c r="I32" s="335">
        <f>IF(E18+E29-I30&gt;0,E18+E29-I30,"-")</f>
        <v>2571</v>
      </c>
      <c r="J32" s="523"/>
    </row>
    <row r="33" spans="2:6" ht="18.75">
      <c r="B33" s="524"/>
      <c r="C33" s="524"/>
      <c r="D33" s="524"/>
      <c r="E33" s="524"/>
      <c r="F33" s="52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1">
      <selection activeCell="L22" sqref="L22"/>
    </sheetView>
  </sheetViews>
  <sheetFormatPr defaultColWidth="9.00390625" defaultRowHeight="12.75"/>
  <cols>
    <col min="1" max="1" width="6.875" style="61" customWidth="1"/>
    <col min="2" max="2" width="49.875" style="190" customWidth="1"/>
    <col min="3" max="5" width="15.50390625" style="61" customWidth="1"/>
    <col min="6" max="6" width="49.875" style="61" customWidth="1"/>
    <col min="7" max="9" width="15.50390625" style="61" customWidth="1"/>
    <col min="10" max="10" width="4.875" style="61" customWidth="1"/>
    <col min="11" max="16384" width="9.375" style="61" customWidth="1"/>
  </cols>
  <sheetData>
    <row r="1" spans="2:10" ht="31.5">
      <c r="B1" s="314" t="s">
        <v>146</v>
      </c>
      <c r="C1" s="315"/>
      <c r="D1" s="315"/>
      <c r="E1" s="315"/>
      <c r="F1" s="315"/>
      <c r="G1" s="315"/>
      <c r="H1" s="315"/>
      <c r="I1" s="315"/>
      <c r="J1" s="523" t="s">
        <v>565</v>
      </c>
    </row>
    <row r="2" spans="7:10" ht="14.25" thickBot="1">
      <c r="G2" s="316" t="s">
        <v>63</v>
      </c>
      <c r="H2" s="316"/>
      <c r="I2" s="316"/>
      <c r="J2" s="523"/>
    </row>
    <row r="3" spans="1:10" ht="13.5" customHeight="1" thickBot="1">
      <c r="A3" s="521" t="s">
        <v>71</v>
      </c>
      <c r="B3" s="317" t="s">
        <v>58</v>
      </c>
      <c r="C3" s="318"/>
      <c r="D3" s="593"/>
      <c r="E3" s="593"/>
      <c r="F3" s="317" t="s">
        <v>59</v>
      </c>
      <c r="G3" s="319"/>
      <c r="H3" s="592"/>
      <c r="I3" s="591"/>
      <c r="J3" s="523"/>
    </row>
    <row r="4" spans="1:10" s="320" customFormat="1" ht="24.75" thickBot="1">
      <c r="A4" s="522"/>
      <c r="B4" s="191" t="s">
        <v>64</v>
      </c>
      <c r="C4" s="192" t="s">
        <v>563</v>
      </c>
      <c r="D4" s="590" t="s">
        <v>562</v>
      </c>
      <c r="E4" s="590" t="s">
        <v>561</v>
      </c>
      <c r="F4" s="191" t="s">
        <v>64</v>
      </c>
      <c r="G4" s="192" t="str">
        <f>+C4</f>
        <v>Eredeti előirányzat</v>
      </c>
      <c r="H4" s="192" t="str">
        <f>+D4</f>
        <v>Módosított előirányzat</v>
      </c>
      <c r="I4" s="589" t="str">
        <f>+E4</f>
        <v>Teljesítés</v>
      </c>
      <c r="J4" s="523"/>
    </row>
    <row r="5" spans="1:10" s="320" customFormat="1" ht="13.5" thickBot="1">
      <c r="A5" s="321" t="s">
        <v>491</v>
      </c>
      <c r="B5" s="322" t="s">
        <v>492</v>
      </c>
      <c r="C5" s="323" t="s">
        <v>493</v>
      </c>
      <c r="D5" s="323" t="s">
        <v>495</v>
      </c>
      <c r="E5" s="323" t="s">
        <v>494</v>
      </c>
      <c r="F5" s="322" t="s">
        <v>496</v>
      </c>
      <c r="G5" s="323" t="s">
        <v>498</v>
      </c>
      <c r="H5" s="600" t="s">
        <v>499</v>
      </c>
      <c r="I5" s="599" t="s">
        <v>559</v>
      </c>
      <c r="J5" s="523"/>
    </row>
    <row r="6" spans="1:10" ht="12.75" customHeight="1">
      <c r="A6" s="325" t="s">
        <v>18</v>
      </c>
      <c r="B6" s="326" t="s">
        <v>378</v>
      </c>
      <c r="C6" s="304"/>
      <c r="D6" s="304"/>
      <c r="E6" s="304"/>
      <c r="F6" s="326" t="s">
        <v>215</v>
      </c>
      <c r="G6" s="304">
        <v>571</v>
      </c>
      <c r="H6" s="598">
        <v>571</v>
      </c>
      <c r="I6" s="355">
        <v>156</v>
      </c>
      <c r="J6" s="523"/>
    </row>
    <row r="7" spans="1:10" ht="12.75">
      <c r="A7" s="327" t="s">
        <v>19</v>
      </c>
      <c r="B7" s="328" t="s">
        <v>379</v>
      </c>
      <c r="C7" s="305"/>
      <c r="D7" s="305"/>
      <c r="E7" s="305"/>
      <c r="F7" s="328" t="s">
        <v>384</v>
      </c>
      <c r="G7" s="305"/>
      <c r="H7" s="305"/>
      <c r="I7" s="585"/>
      <c r="J7" s="523"/>
    </row>
    <row r="8" spans="1:10" ht="12.75" customHeight="1">
      <c r="A8" s="327" t="s">
        <v>20</v>
      </c>
      <c r="B8" s="328" t="s">
        <v>9</v>
      </c>
      <c r="C8" s="305"/>
      <c r="D8" s="305"/>
      <c r="E8" s="305"/>
      <c r="F8" s="328" t="s">
        <v>174</v>
      </c>
      <c r="G8" s="305"/>
      <c r="H8" s="305">
        <v>1415</v>
      </c>
      <c r="I8" s="585"/>
      <c r="J8" s="523"/>
    </row>
    <row r="9" spans="1:10" ht="12.75" customHeight="1">
      <c r="A9" s="327" t="s">
        <v>21</v>
      </c>
      <c r="B9" s="328" t="s">
        <v>380</v>
      </c>
      <c r="C9" s="305"/>
      <c r="D9" s="305"/>
      <c r="E9" s="305"/>
      <c r="F9" s="328" t="s">
        <v>385</v>
      </c>
      <c r="G9" s="305"/>
      <c r="H9" s="305"/>
      <c r="I9" s="585"/>
      <c r="J9" s="523"/>
    </row>
    <row r="10" spans="1:10" ht="12.75" customHeight="1">
      <c r="A10" s="327" t="s">
        <v>22</v>
      </c>
      <c r="B10" s="328" t="s">
        <v>381</v>
      </c>
      <c r="C10" s="305"/>
      <c r="D10" s="305"/>
      <c r="E10" s="305"/>
      <c r="F10" s="328" t="s">
        <v>218</v>
      </c>
      <c r="G10" s="305"/>
      <c r="H10" s="305"/>
      <c r="I10" s="585"/>
      <c r="J10" s="523"/>
    </row>
    <row r="11" spans="1:10" ht="12.75" customHeight="1">
      <c r="A11" s="327" t="s">
        <v>23</v>
      </c>
      <c r="B11" s="328" t="s">
        <v>382</v>
      </c>
      <c r="C11" s="306"/>
      <c r="D11" s="306"/>
      <c r="E11" s="306"/>
      <c r="F11" s="433"/>
      <c r="G11" s="305"/>
      <c r="H11" s="305"/>
      <c r="I11" s="585"/>
      <c r="J11" s="523"/>
    </row>
    <row r="12" spans="1:10" ht="12.75" customHeight="1">
      <c r="A12" s="327" t="s">
        <v>24</v>
      </c>
      <c r="B12" s="50"/>
      <c r="C12" s="305"/>
      <c r="D12" s="305"/>
      <c r="E12" s="305"/>
      <c r="F12" s="433"/>
      <c r="G12" s="305"/>
      <c r="H12" s="305"/>
      <c r="I12" s="585"/>
      <c r="J12" s="523"/>
    </row>
    <row r="13" spans="1:10" ht="12.75" customHeight="1">
      <c r="A13" s="327" t="s">
        <v>25</v>
      </c>
      <c r="B13" s="50"/>
      <c r="C13" s="305"/>
      <c r="D13" s="305"/>
      <c r="E13" s="305"/>
      <c r="F13" s="434"/>
      <c r="G13" s="305"/>
      <c r="H13" s="305"/>
      <c r="I13" s="585"/>
      <c r="J13" s="523"/>
    </row>
    <row r="14" spans="1:10" ht="12.75" customHeight="1">
      <c r="A14" s="327" t="s">
        <v>26</v>
      </c>
      <c r="B14" s="431"/>
      <c r="C14" s="306"/>
      <c r="D14" s="306"/>
      <c r="E14" s="306"/>
      <c r="F14" s="433"/>
      <c r="G14" s="305"/>
      <c r="H14" s="305"/>
      <c r="I14" s="585"/>
      <c r="J14" s="523"/>
    </row>
    <row r="15" spans="1:10" ht="12.75">
      <c r="A15" s="327" t="s">
        <v>27</v>
      </c>
      <c r="B15" s="50"/>
      <c r="C15" s="306"/>
      <c r="D15" s="306"/>
      <c r="E15" s="306"/>
      <c r="F15" s="433"/>
      <c r="G15" s="305"/>
      <c r="H15" s="305"/>
      <c r="I15" s="585"/>
      <c r="J15" s="523"/>
    </row>
    <row r="16" spans="1:10" ht="12.75" customHeight="1" thickBot="1">
      <c r="A16" s="394" t="s">
        <v>28</v>
      </c>
      <c r="B16" s="432"/>
      <c r="C16" s="396"/>
      <c r="D16" s="396"/>
      <c r="E16" s="396"/>
      <c r="F16" s="395" t="s">
        <v>50</v>
      </c>
      <c r="G16" s="597"/>
      <c r="H16" s="597"/>
      <c r="I16" s="596"/>
      <c r="J16" s="523"/>
    </row>
    <row r="17" spans="1:10" ht="15.75" customHeight="1" thickBot="1">
      <c r="A17" s="330" t="s">
        <v>29</v>
      </c>
      <c r="B17" s="140" t="s">
        <v>392</v>
      </c>
      <c r="C17" s="308">
        <f>+C6+C8+C9+C11+C12+C13+C14+C15+C16</f>
        <v>0</v>
      </c>
      <c r="D17" s="308">
        <f>+D6+D8+D9+D11+D12+D13+D14+D15+D16</f>
        <v>0</v>
      </c>
      <c r="E17" s="308">
        <f>+E6+E8+E9+E11+E12+E13+E14+E15+E16</f>
        <v>0</v>
      </c>
      <c r="F17" s="140" t="s">
        <v>393</v>
      </c>
      <c r="G17" s="308">
        <f>+G6+G8+G10+G11+G12+G13+G14+G15+G16</f>
        <v>571</v>
      </c>
      <c r="H17" s="308">
        <f>+H6+H8+H10+H11+H12+H13+H14+H15+H16</f>
        <v>1986</v>
      </c>
      <c r="I17" s="358">
        <f>+I6+I8+I10+I11+I12+I13+I14+I15+I16</f>
        <v>156</v>
      </c>
      <c r="J17" s="523"/>
    </row>
    <row r="18" spans="1:10" ht="12.75" customHeight="1">
      <c r="A18" s="325" t="s">
        <v>30</v>
      </c>
      <c r="B18" s="338" t="s">
        <v>236</v>
      </c>
      <c r="C18" s="345">
        <f>+C19+C20+C21+C22+C23</f>
        <v>571</v>
      </c>
      <c r="D18" s="345">
        <f>+D19+D20+D21+D22+D23</f>
        <v>1986</v>
      </c>
      <c r="E18" s="345">
        <f>+E19+E20+E21+E22+E23</f>
        <v>0</v>
      </c>
      <c r="F18" s="332" t="s">
        <v>178</v>
      </c>
      <c r="G18" s="595"/>
      <c r="H18" s="595"/>
      <c r="I18" s="594"/>
      <c r="J18" s="523"/>
    </row>
    <row r="19" spans="1:10" ht="12.75" customHeight="1">
      <c r="A19" s="327" t="s">
        <v>31</v>
      </c>
      <c r="B19" s="339" t="s">
        <v>225</v>
      </c>
      <c r="C19" s="89">
        <v>571</v>
      </c>
      <c r="D19" s="89">
        <v>1986</v>
      </c>
      <c r="E19" s="89"/>
      <c r="F19" s="332" t="s">
        <v>181</v>
      </c>
      <c r="G19" s="89"/>
      <c r="H19" s="89"/>
      <c r="I19" s="581"/>
      <c r="J19" s="523"/>
    </row>
    <row r="20" spans="1:10" ht="12.75" customHeight="1">
      <c r="A20" s="325" t="s">
        <v>32</v>
      </c>
      <c r="B20" s="339" t="s">
        <v>226</v>
      </c>
      <c r="C20" s="89"/>
      <c r="D20" s="89"/>
      <c r="E20" s="89"/>
      <c r="F20" s="332" t="s">
        <v>143</v>
      </c>
      <c r="G20" s="89"/>
      <c r="H20" s="89"/>
      <c r="I20" s="581"/>
      <c r="J20" s="523"/>
    </row>
    <row r="21" spans="1:10" ht="12.75" customHeight="1">
      <c r="A21" s="327" t="s">
        <v>33</v>
      </c>
      <c r="B21" s="339" t="s">
        <v>227</v>
      </c>
      <c r="C21" s="89"/>
      <c r="D21" s="89"/>
      <c r="E21" s="89"/>
      <c r="F21" s="332" t="s">
        <v>144</v>
      </c>
      <c r="G21" s="89"/>
      <c r="H21" s="89"/>
      <c r="I21" s="581"/>
      <c r="J21" s="523"/>
    </row>
    <row r="22" spans="1:10" ht="12.75" customHeight="1">
      <c r="A22" s="325" t="s">
        <v>34</v>
      </c>
      <c r="B22" s="339" t="s">
        <v>228</v>
      </c>
      <c r="C22" s="89"/>
      <c r="D22" s="89"/>
      <c r="E22" s="89"/>
      <c r="F22" s="331" t="s">
        <v>222</v>
      </c>
      <c r="G22" s="89"/>
      <c r="H22" s="89"/>
      <c r="I22" s="581"/>
      <c r="J22" s="523"/>
    </row>
    <row r="23" spans="1:10" ht="12.75" customHeight="1">
      <c r="A23" s="327" t="s">
        <v>35</v>
      </c>
      <c r="B23" s="340" t="s">
        <v>229</v>
      </c>
      <c r="C23" s="89"/>
      <c r="D23" s="89"/>
      <c r="E23" s="89"/>
      <c r="F23" s="332" t="s">
        <v>182</v>
      </c>
      <c r="G23" s="89"/>
      <c r="H23" s="89"/>
      <c r="I23" s="581"/>
      <c r="J23" s="523"/>
    </row>
    <row r="24" spans="1:10" ht="12.75" customHeight="1">
      <c r="A24" s="325" t="s">
        <v>36</v>
      </c>
      <c r="B24" s="341" t="s">
        <v>230</v>
      </c>
      <c r="C24" s="333">
        <f>+C25+C26+C27+C28+C29</f>
        <v>0</v>
      </c>
      <c r="D24" s="333">
        <f>+D25+D26+D27+D28+D29</f>
        <v>0</v>
      </c>
      <c r="E24" s="333">
        <f>+E25+E26+E27+E28+E29</f>
        <v>0</v>
      </c>
      <c r="F24" s="342" t="s">
        <v>180</v>
      </c>
      <c r="G24" s="89"/>
      <c r="H24" s="89"/>
      <c r="I24" s="581"/>
      <c r="J24" s="523"/>
    </row>
    <row r="25" spans="1:10" ht="12.75" customHeight="1">
      <c r="A25" s="327" t="s">
        <v>37</v>
      </c>
      <c r="B25" s="340" t="s">
        <v>231</v>
      </c>
      <c r="C25" s="89"/>
      <c r="D25" s="89"/>
      <c r="E25" s="89"/>
      <c r="F25" s="342" t="s">
        <v>386</v>
      </c>
      <c r="G25" s="89"/>
      <c r="H25" s="89"/>
      <c r="I25" s="581"/>
      <c r="J25" s="523"/>
    </row>
    <row r="26" spans="1:10" ht="12.75" customHeight="1">
      <c r="A26" s="325" t="s">
        <v>38</v>
      </c>
      <c r="B26" s="340" t="s">
        <v>232</v>
      </c>
      <c r="C26" s="89"/>
      <c r="D26" s="89"/>
      <c r="E26" s="89"/>
      <c r="F26" s="337"/>
      <c r="G26" s="89"/>
      <c r="H26" s="89"/>
      <c r="I26" s="581"/>
      <c r="J26" s="523"/>
    </row>
    <row r="27" spans="1:10" ht="12.75" customHeight="1">
      <c r="A27" s="327" t="s">
        <v>39</v>
      </c>
      <c r="B27" s="339" t="s">
        <v>233</v>
      </c>
      <c r="C27" s="89"/>
      <c r="D27" s="89"/>
      <c r="E27" s="89"/>
      <c r="F27" s="136"/>
      <c r="G27" s="89"/>
      <c r="H27" s="89"/>
      <c r="I27" s="581"/>
      <c r="J27" s="523"/>
    </row>
    <row r="28" spans="1:10" ht="12.75" customHeight="1">
      <c r="A28" s="325" t="s">
        <v>40</v>
      </c>
      <c r="B28" s="343" t="s">
        <v>234</v>
      </c>
      <c r="C28" s="89"/>
      <c r="D28" s="89"/>
      <c r="E28" s="89"/>
      <c r="F28" s="50"/>
      <c r="G28" s="89"/>
      <c r="H28" s="89"/>
      <c r="I28" s="581"/>
      <c r="J28" s="523"/>
    </row>
    <row r="29" spans="1:10" ht="12.75" customHeight="1" thickBot="1">
      <c r="A29" s="327" t="s">
        <v>41</v>
      </c>
      <c r="B29" s="344" t="s">
        <v>235</v>
      </c>
      <c r="C29" s="89"/>
      <c r="D29" s="89"/>
      <c r="E29" s="89"/>
      <c r="F29" s="136"/>
      <c r="G29" s="89"/>
      <c r="H29" s="89"/>
      <c r="I29" s="581"/>
      <c r="J29" s="523"/>
    </row>
    <row r="30" spans="1:10" ht="21.75" customHeight="1" thickBot="1">
      <c r="A30" s="330" t="s">
        <v>42</v>
      </c>
      <c r="B30" s="140" t="s">
        <v>383</v>
      </c>
      <c r="C30" s="308">
        <f>+C18+C24</f>
        <v>571</v>
      </c>
      <c r="D30" s="308">
        <f>+D18+D24</f>
        <v>1986</v>
      </c>
      <c r="E30" s="308">
        <f>+E18+E24</f>
        <v>0</v>
      </c>
      <c r="F30" s="140" t="s">
        <v>387</v>
      </c>
      <c r="G30" s="308">
        <f>SUM(G18:G29)</f>
        <v>0</v>
      </c>
      <c r="H30" s="308">
        <f>SUM(H18:H29)</f>
        <v>0</v>
      </c>
      <c r="I30" s="358">
        <f>SUM(I18:I29)</f>
        <v>0</v>
      </c>
      <c r="J30" s="523"/>
    </row>
    <row r="31" spans="1:10" ht="13.5" thickBot="1">
      <c r="A31" s="330" t="s">
        <v>43</v>
      </c>
      <c r="B31" s="334" t="s">
        <v>388</v>
      </c>
      <c r="C31" s="578">
        <f>+C17+C30</f>
        <v>571</v>
      </c>
      <c r="D31" s="578">
        <f>+D17+D30</f>
        <v>1986</v>
      </c>
      <c r="E31" s="335">
        <f>+E17+E30</f>
        <v>0</v>
      </c>
      <c r="F31" s="334" t="s">
        <v>389</v>
      </c>
      <c r="G31" s="578">
        <f>+G17+G30</f>
        <v>571</v>
      </c>
      <c r="H31" s="578">
        <f>+H17+H30</f>
        <v>1986</v>
      </c>
      <c r="I31" s="335">
        <f>+I17+I30</f>
        <v>156</v>
      </c>
      <c r="J31" s="523"/>
    </row>
    <row r="32" spans="1:10" ht="13.5" thickBot="1">
      <c r="A32" s="330" t="s">
        <v>44</v>
      </c>
      <c r="B32" s="334" t="s">
        <v>156</v>
      </c>
      <c r="C32" s="578">
        <f>IF(C17-G17&lt;0,G17-C17,"-")</f>
        <v>571</v>
      </c>
      <c r="D32" s="578">
        <f>IF(D17-H17&lt;0,H17-D17,"-")</f>
        <v>1986</v>
      </c>
      <c r="E32" s="335">
        <f>IF(E17-I17&lt;0,I17-E17,"-")</f>
        <v>156</v>
      </c>
      <c r="F32" s="334" t="s">
        <v>157</v>
      </c>
      <c r="G32" s="578" t="str">
        <f>IF(C17-G17&gt;0,C17-G17,"-")</f>
        <v>-</v>
      </c>
      <c r="H32" s="578" t="str">
        <f>IF(D17-H17&gt;0,D17-H17,"-")</f>
        <v>-</v>
      </c>
      <c r="I32" s="335" t="str">
        <f>IF(E17-I17&gt;0,E17-I17,"-")</f>
        <v>-</v>
      </c>
      <c r="J32" s="523"/>
    </row>
    <row r="33" spans="1:10" ht="13.5" thickBot="1">
      <c r="A33" s="330" t="s">
        <v>45</v>
      </c>
      <c r="B33" s="334" t="s">
        <v>223</v>
      </c>
      <c r="C33" s="578" t="str">
        <f>IF(C17+C30-G26&lt;0,G26-(C17+C30),"-")</f>
        <v>-</v>
      </c>
      <c r="D33" s="578" t="str">
        <f>IF(D17+D30-H26&lt;0,H26-(D17+D30),"-")</f>
        <v>-</v>
      </c>
      <c r="E33" s="335" t="str">
        <f>IF(E17+E30-I26&lt;0,I26-(E17+E30),"-")</f>
        <v>-</v>
      </c>
      <c r="F33" s="334" t="s">
        <v>224</v>
      </c>
      <c r="G33" s="578">
        <f>IF(C17+C30-G26&gt;0,C17+C30-G26,"-")</f>
        <v>571</v>
      </c>
      <c r="H33" s="578">
        <f>IF(D17+D30-H26&gt;0,D17+D30-H26,"-")</f>
        <v>1986</v>
      </c>
      <c r="I33" s="335" t="str">
        <f>IF(E17+E30-I26&gt;0,E17+E30-I26,"-")</f>
        <v>-</v>
      </c>
      <c r="J33" s="52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1" t="s">
        <v>138</v>
      </c>
      <c r="E1" s="144" t="s">
        <v>142</v>
      </c>
    </row>
    <row r="3" spans="1:5" ht="12.75">
      <c r="A3" s="149"/>
      <c r="B3" s="150"/>
      <c r="C3" s="149"/>
      <c r="D3" s="152"/>
      <c r="E3" s="150"/>
    </row>
    <row r="4" spans="1:5" ht="15.75">
      <c r="A4" s="99" t="e">
        <f>+#REF!</f>
        <v>#REF!</v>
      </c>
      <c r="B4" s="151"/>
      <c r="C4" s="160"/>
      <c r="D4" s="152"/>
      <c r="E4" s="150"/>
    </row>
    <row r="5" spans="1:5" ht="12.75">
      <c r="A5" s="149"/>
      <c r="B5" s="150"/>
      <c r="C5" s="149"/>
      <c r="D5" s="152"/>
      <c r="E5" s="150"/>
    </row>
    <row r="6" spans="1:5" ht="12.75">
      <c r="A6" s="149" t="s">
        <v>544</v>
      </c>
      <c r="B6" s="150" t="e">
        <f>+#REF!</f>
        <v>#REF!</v>
      </c>
      <c r="C6" s="149" t="s">
        <v>485</v>
      </c>
      <c r="D6" s="152" t="e">
        <f>+#REF!+#REF!</f>
        <v>#REF!</v>
      </c>
      <c r="E6" s="150" t="e">
        <f aca="true" t="shared" si="0" ref="E6:E15">+B6-D6</f>
        <v>#REF!</v>
      </c>
    </row>
    <row r="7" spans="1:5" ht="12.75">
      <c r="A7" s="149" t="s">
        <v>545</v>
      </c>
      <c r="B7" s="150" t="e">
        <f>+#REF!</f>
        <v>#REF!</v>
      </c>
      <c r="C7" s="149" t="s">
        <v>486</v>
      </c>
      <c r="D7" s="152" t="e">
        <f>+#REF!+#REF!</f>
        <v>#REF!</v>
      </c>
      <c r="E7" s="150" t="e">
        <f t="shared" si="0"/>
        <v>#REF!</v>
      </c>
    </row>
    <row r="8" spans="1:5" ht="12.75">
      <c r="A8" s="149" t="s">
        <v>546</v>
      </c>
      <c r="B8" s="150" t="e">
        <f>+#REF!</f>
        <v>#REF!</v>
      </c>
      <c r="C8" s="149" t="s">
        <v>487</v>
      </c>
      <c r="D8" s="152" t="e">
        <f>+#REF!+#REF!</f>
        <v>#REF!</v>
      </c>
      <c r="E8" s="150" t="e">
        <f t="shared" si="0"/>
        <v>#REF!</v>
      </c>
    </row>
    <row r="9" spans="1:5" ht="12.75">
      <c r="A9" s="149"/>
      <c r="B9" s="150"/>
      <c r="C9" s="149"/>
      <c r="D9" s="152"/>
      <c r="E9" s="150"/>
    </row>
    <row r="10" spans="1:5" ht="12.75">
      <c r="A10" s="149"/>
      <c r="B10" s="150"/>
      <c r="C10" s="149"/>
      <c r="D10" s="152"/>
      <c r="E10" s="150"/>
    </row>
    <row r="11" spans="1:5" ht="15.75">
      <c r="A11" s="99" t="e">
        <f>+#REF!</f>
        <v>#REF!</v>
      </c>
      <c r="B11" s="151"/>
      <c r="C11" s="160"/>
      <c r="D11" s="152"/>
      <c r="E11" s="150"/>
    </row>
    <row r="12" spans="1:5" ht="12.75">
      <c r="A12" s="149"/>
      <c r="B12" s="150"/>
      <c r="C12" s="149"/>
      <c r="D12" s="152"/>
      <c r="E12" s="150"/>
    </row>
    <row r="13" spans="1:5" ht="12.75">
      <c r="A13" s="149" t="s">
        <v>547</v>
      </c>
      <c r="B13" s="150" t="e">
        <f>+#REF!</f>
        <v>#REF!</v>
      </c>
      <c r="C13" s="149" t="s">
        <v>488</v>
      </c>
      <c r="D13" s="152" t="e">
        <f>+#REF!+#REF!</f>
        <v>#REF!</v>
      </c>
      <c r="E13" s="150" t="e">
        <f t="shared" si="0"/>
        <v>#REF!</v>
      </c>
    </row>
    <row r="14" spans="1:5" ht="12.75">
      <c r="A14" s="149" t="s">
        <v>548</v>
      </c>
      <c r="B14" s="150" t="e">
        <f>+#REF!</f>
        <v>#REF!</v>
      </c>
      <c r="C14" s="149" t="s">
        <v>489</v>
      </c>
      <c r="D14" s="152" t="e">
        <f>+#REF!+#REF!</f>
        <v>#REF!</v>
      </c>
      <c r="E14" s="150" t="e">
        <f t="shared" si="0"/>
        <v>#REF!</v>
      </c>
    </row>
    <row r="15" spans="1:5" ht="12.75">
      <c r="A15" s="149" t="s">
        <v>549</v>
      </c>
      <c r="B15" s="150" t="e">
        <f>+#REF!</f>
        <v>#REF!</v>
      </c>
      <c r="C15" s="149" t="s">
        <v>490</v>
      </c>
      <c r="D15" s="152" t="e">
        <f>+#REF!+#REF!</f>
        <v>#REF!</v>
      </c>
      <c r="E15" s="150" t="e">
        <f t="shared" si="0"/>
        <v>#REF!</v>
      </c>
    </row>
    <row r="16" spans="1:5" ht="12.75">
      <c r="A16" s="142"/>
      <c r="B16" s="142"/>
      <c r="C16" s="149"/>
      <c r="D16" s="152"/>
      <c r="E16" s="143"/>
    </row>
    <row r="17" spans="1:5" ht="12.75">
      <c r="A17" s="142"/>
      <c r="B17" s="142"/>
      <c r="C17" s="142"/>
      <c r="D17" s="142"/>
      <c r="E17" s="142"/>
    </row>
    <row r="18" spans="1:5" ht="12.75">
      <c r="A18" s="142"/>
      <c r="B18" s="142"/>
      <c r="C18" s="142"/>
      <c r="D18" s="142"/>
      <c r="E18" s="142"/>
    </row>
    <row r="19" spans="1:5" ht="12.75">
      <c r="A19" s="142"/>
      <c r="B19" s="142"/>
      <c r="C19" s="142"/>
      <c r="D19" s="142"/>
      <c r="E19" s="142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8" sqref="B8"/>
    </sheetView>
  </sheetViews>
  <sheetFormatPr defaultColWidth="9.00390625" defaultRowHeight="12.75"/>
  <cols>
    <col min="1" max="1" width="5.625" style="162" customWidth="1"/>
    <col min="2" max="2" width="68.625" style="162" customWidth="1"/>
    <col min="3" max="3" width="19.50390625" style="162" customWidth="1"/>
    <col min="4" max="16384" width="9.375" style="162" customWidth="1"/>
  </cols>
  <sheetData>
    <row r="1" spans="1:3" ht="33" customHeight="1">
      <c r="A1" s="525" t="s">
        <v>552</v>
      </c>
      <c r="B1" s="525"/>
      <c r="C1" s="525"/>
    </row>
    <row r="2" spans="1:4" ht="15.75" customHeight="1" thickBot="1">
      <c r="A2" s="163"/>
      <c r="B2" s="163"/>
      <c r="C2" s="165" t="s">
        <v>55</v>
      </c>
      <c r="D2" s="164"/>
    </row>
    <row r="3" spans="1:3" ht="26.25" customHeight="1" thickBot="1">
      <c r="A3" s="178" t="s">
        <v>16</v>
      </c>
      <c r="B3" s="179" t="s">
        <v>183</v>
      </c>
      <c r="C3" s="180" t="e">
        <f>+#REF!</f>
        <v>#REF!</v>
      </c>
    </row>
    <row r="4" spans="1:3" ht="15.75" thickBot="1">
      <c r="A4" s="181" t="s">
        <v>491</v>
      </c>
      <c r="B4" s="182" t="s">
        <v>492</v>
      </c>
      <c r="C4" s="183" t="s">
        <v>493</v>
      </c>
    </row>
    <row r="5" spans="1:3" ht="15">
      <c r="A5" s="184" t="s">
        <v>18</v>
      </c>
      <c r="B5" s="349" t="s">
        <v>501</v>
      </c>
      <c r="C5" s="346">
        <v>2745</v>
      </c>
    </row>
    <row r="6" spans="1:3" ht="24.75">
      <c r="A6" s="185" t="s">
        <v>19</v>
      </c>
      <c r="B6" s="385" t="s">
        <v>237</v>
      </c>
      <c r="C6" s="347"/>
    </row>
    <row r="7" spans="1:3" ht="15">
      <c r="A7" s="185" t="s">
        <v>20</v>
      </c>
      <c r="B7" s="386" t="s">
        <v>502</v>
      </c>
      <c r="C7" s="347">
        <v>40</v>
      </c>
    </row>
    <row r="8" spans="1:3" ht="24.75">
      <c r="A8" s="185" t="s">
        <v>21</v>
      </c>
      <c r="B8" s="386" t="s">
        <v>239</v>
      </c>
      <c r="C8" s="347"/>
    </row>
    <row r="9" spans="1:3" ht="15">
      <c r="A9" s="186" t="s">
        <v>22</v>
      </c>
      <c r="B9" s="386" t="s">
        <v>238</v>
      </c>
      <c r="C9" s="348"/>
    </row>
    <row r="10" spans="1:3" ht="15.75" thickBot="1">
      <c r="A10" s="185" t="s">
        <v>23</v>
      </c>
      <c r="B10" s="387" t="s">
        <v>503</v>
      </c>
      <c r="C10" s="347"/>
    </row>
    <row r="11" spans="1:3" ht="15.75" thickBot="1">
      <c r="A11" s="526" t="s">
        <v>184</v>
      </c>
      <c r="B11" s="527"/>
      <c r="C11" s="187">
        <f>SUM(C5:C10)</f>
        <v>2785</v>
      </c>
    </row>
    <row r="12" spans="1:3" ht="23.25" customHeight="1">
      <c r="A12" s="528" t="s">
        <v>212</v>
      </c>
      <c r="B12" s="528"/>
      <c r="C12" s="52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1/2015. (II. 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47.1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61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5.5" customHeight="1">
      <c r="A1" s="529" t="s">
        <v>0</v>
      </c>
      <c r="B1" s="529"/>
      <c r="C1" s="529"/>
      <c r="D1" s="529"/>
      <c r="E1" s="529"/>
      <c r="F1" s="529"/>
    </row>
    <row r="2" spans="1:6" ht="22.5" customHeight="1" thickBot="1">
      <c r="A2" s="190"/>
      <c r="B2" s="61"/>
      <c r="C2" s="61"/>
      <c r="D2" s="61"/>
      <c r="E2" s="61"/>
      <c r="F2" s="56" t="s">
        <v>63</v>
      </c>
    </row>
    <row r="3" spans="1:6" s="49" customFormat="1" ht="44.25" customHeight="1" thickBot="1">
      <c r="A3" s="191" t="s">
        <v>67</v>
      </c>
      <c r="B3" s="192" t="s">
        <v>68</v>
      </c>
      <c r="C3" s="192" t="s">
        <v>69</v>
      </c>
      <c r="D3" s="192" t="e">
        <f>+CONCATENATE("Felhasználás   ",LEFT(#REF!,4)-1,". XII. 31-ig")</f>
        <v>#REF!</v>
      </c>
      <c r="E3" s="192" t="e">
        <f>+#REF!</f>
        <v>#REF!</v>
      </c>
      <c r="F3" s="57" t="e">
        <f>+CONCATENATE(LEFT(#REF!,4),". utáni szükséglet")</f>
        <v>#REF!</v>
      </c>
    </row>
    <row r="4" spans="1:6" s="61" customFormat="1" ht="12" customHeight="1" thickBot="1">
      <c r="A4" s="58" t="s">
        <v>491</v>
      </c>
      <c r="B4" s="59" t="s">
        <v>492</v>
      </c>
      <c r="C4" s="59" t="s">
        <v>493</v>
      </c>
      <c r="D4" s="59" t="s">
        <v>495</v>
      </c>
      <c r="E4" s="59" t="s">
        <v>494</v>
      </c>
      <c r="F4" s="60" t="s">
        <v>497</v>
      </c>
    </row>
    <row r="5" spans="1:6" ht="15.75" customHeight="1">
      <c r="A5" s="470" t="s">
        <v>550</v>
      </c>
      <c r="B5" s="28">
        <v>571</v>
      </c>
      <c r="C5" s="472" t="s">
        <v>551</v>
      </c>
      <c r="D5" s="28"/>
      <c r="E5" s="28"/>
      <c r="F5" s="62">
        <f aca="true" t="shared" si="0" ref="F5:F22">B5-D5-E5</f>
        <v>571</v>
      </c>
    </row>
    <row r="6" spans="1:6" ht="15.75" customHeight="1">
      <c r="A6" s="470"/>
      <c r="B6" s="28"/>
      <c r="C6" s="472"/>
      <c r="D6" s="28"/>
      <c r="E6" s="28"/>
      <c r="F6" s="62">
        <f t="shared" si="0"/>
        <v>0</v>
      </c>
    </row>
    <row r="7" spans="1:6" ht="15.75" customHeight="1">
      <c r="A7" s="470"/>
      <c r="B7" s="28"/>
      <c r="C7" s="472"/>
      <c r="D7" s="28"/>
      <c r="E7" s="28"/>
      <c r="F7" s="62">
        <f t="shared" si="0"/>
        <v>0</v>
      </c>
    </row>
    <row r="8" spans="1:6" ht="15.75" customHeight="1">
      <c r="A8" s="471"/>
      <c r="B8" s="28"/>
      <c r="C8" s="472"/>
      <c r="D8" s="28"/>
      <c r="E8" s="28"/>
      <c r="F8" s="62">
        <f t="shared" si="0"/>
        <v>0</v>
      </c>
    </row>
    <row r="9" spans="1:6" ht="15.75" customHeight="1">
      <c r="A9" s="470"/>
      <c r="B9" s="28"/>
      <c r="C9" s="472"/>
      <c r="D9" s="28"/>
      <c r="E9" s="28"/>
      <c r="F9" s="62">
        <f t="shared" si="0"/>
        <v>0</v>
      </c>
    </row>
    <row r="10" spans="1:6" ht="15.75" customHeight="1">
      <c r="A10" s="471"/>
      <c r="B10" s="28"/>
      <c r="C10" s="472"/>
      <c r="D10" s="28"/>
      <c r="E10" s="28"/>
      <c r="F10" s="62">
        <f t="shared" si="0"/>
        <v>0</v>
      </c>
    </row>
    <row r="11" spans="1:6" ht="15.75" customHeight="1">
      <c r="A11" s="470"/>
      <c r="B11" s="28"/>
      <c r="C11" s="472"/>
      <c r="D11" s="28"/>
      <c r="E11" s="28"/>
      <c r="F11" s="62">
        <f t="shared" si="0"/>
        <v>0</v>
      </c>
    </row>
    <row r="12" spans="1:6" ht="15.75" customHeight="1">
      <c r="A12" s="470"/>
      <c r="B12" s="28"/>
      <c r="C12" s="472"/>
      <c r="D12" s="28"/>
      <c r="E12" s="28"/>
      <c r="F12" s="62">
        <f t="shared" si="0"/>
        <v>0</v>
      </c>
    </row>
    <row r="13" spans="1:6" ht="15.75" customHeight="1">
      <c r="A13" s="470"/>
      <c r="B13" s="28"/>
      <c r="C13" s="472"/>
      <c r="D13" s="28"/>
      <c r="E13" s="28"/>
      <c r="F13" s="62">
        <f t="shared" si="0"/>
        <v>0</v>
      </c>
    </row>
    <row r="14" spans="1:6" ht="15.75" customHeight="1">
      <c r="A14" s="470"/>
      <c r="B14" s="28"/>
      <c r="C14" s="472"/>
      <c r="D14" s="28"/>
      <c r="E14" s="28"/>
      <c r="F14" s="62">
        <f t="shared" si="0"/>
        <v>0</v>
      </c>
    </row>
    <row r="15" spans="1:6" ht="15.75" customHeight="1">
      <c r="A15" s="470"/>
      <c r="B15" s="28"/>
      <c r="C15" s="472"/>
      <c r="D15" s="28"/>
      <c r="E15" s="28"/>
      <c r="F15" s="62">
        <f t="shared" si="0"/>
        <v>0</v>
      </c>
    </row>
    <row r="16" spans="1:6" ht="15.75" customHeight="1">
      <c r="A16" s="470"/>
      <c r="B16" s="28"/>
      <c r="C16" s="472"/>
      <c r="D16" s="28"/>
      <c r="E16" s="28"/>
      <c r="F16" s="62">
        <f t="shared" si="0"/>
        <v>0</v>
      </c>
    </row>
    <row r="17" spans="1:6" ht="15.75" customHeight="1">
      <c r="A17" s="470"/>
      <c r="B17" s="28"/>
      <c r="C17" s="472"/>
      <c r="D17" s="28"/>
      <c r="E17" s="28"/>
      <c r="F17" s="62">
        <f t="shared" si="0"/>
        <v>0</v>
      </c>
    </row>
    <row r="18" spans="1:6" ht="15.75" customHeight="1">
      <c r="A18" s="470"/>
      <c r="B18" s="28"/>
      <c r="C18" s="472"/>
      <c r="D18" s="28"/>
      <c r="E18" s="28"/>
      <c r="F18" s="62">
        <f t="shared" si="0"/>
        <v>0</v>
      </c>
    </row>
    <row r="19" spans="1:6" ht="15.75" customHeight="1">
      <c r="A19" s="470"/>
      <c r="B19" s="28"/>
      <c r="C19" s="472"/>
      <c r="D19" s="28"/>
      <c r="E19" s="28"/>
      <c r="F19" s="62">
        <f t="shared" si="0"/>
        <v>0</v>
      </c>
    </row>
    <row r="20" spans="1:6" ht="15.75" customHeight="1">
      <c r="A20" s="470"/>
      <c r="B20" s="28"/>
      <c r="C20" s="472"/>
      <c r="D20" s="28"/>
      <c r="E20" s="28"/>
      <c r="F20" s="62">
        <f t="shared" si="0"/>
        <v>0</v>
      </c>
    </row>
    <row r="21" spans="1:6" ht="15.75" customHeight="1">
      <c r="A21" s="470"/>
      <c r="B21" s="28"/>
      <c r="C21" s="472"/>
      <c r="D21" s="28"/>
      <c r="E21" s="28"/>
      <c r="F21" s="62">
        <f t="shared" si="0"/>
        <v>0</v>
      </c>
    </row>
    <row r="22" spans="1:6" ht="15.75" customHeight="1" thickBot="1">
      <c r="A22" s="63"/>
      <c r="B22" s="29"/>
      <c r="C22" s="473"/>
      <c r="D22" s="29"/>
      <c r="E22" s="29"/>
      <c r="F22" s="64">
        <f t="shared" si="0"/>
        <v>0</v>
      </c>
    </row>
    <row r="23" spans="1:6" s="67" customFormat="1" ht="18" customHeight="1" thickBot="1">
      <c r="A23" s="193" t="s">
        <v>66</v>
      </c>
      <c r="B23" s="65">
        <f>SUM(B5:B22)</f>
        <v>571</v>
      </c>
      <c r="C23" s="133"/>
      <c r="D23" s="65">
        <f>SUM(D5:D22)</f>
        <v>0</v>
      </c>
      <c r="E23" s="65">
        <f>SUM(E5:E22)</f>
        <v>0</v>
      </c>
      <c r="F23" s="66">
        <f>SUM(F5:F22)</f>
        <v>571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1/2015. (II. 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9" sqref="B9"/>
    </sheetView>
  </sheetViews>
  <sheetFormatPr defaultColWidth="9.00390625" defaultRowHeight="12.75"/>
  <cols>
    <col min="1" max="1" width="19.50390625" style="391" customWidth="1"/>
    <col min="2" max="2" width="72.00390625" style="392" customWidth="1"/>
    <col min="3" max="3" width="25.00390625" style="393" customWidth="1"/>
    <col min="4" max="16384" width="9.375" style="3" customWidth="1"/>
  </cols>
  <sheetData>
    <row r="1" spans="1:3" s="2" customFormat="1" ht="16.5" customHeight="1" thickBot="1">
      <c r="A1" s="216"/>
      <c r="B1" s="218"/>
      <c r="C1" s="241" t="str">
        <f>+CONCATENATE("9.1. melléklet az 1/2015. (II. 12.) C2önkormányzati rendelethez")</f>
        <v>9.1. melléklet az 1/2015. (II. 12.) C2önkormányzati rendelethez</v>
      </c>
    </row>
    <row r="2" spans="1:3" s="100" customFormat="1" ht="21" customHeight="1">
      <c r="A2" s="408" t="s">
        <v>64</v>
      </c>
      <c r="B2" s="350" t="s">
        <v>211</v>
      </c>
      <c r="C2" s="352" t="s">
        <v>54</v>
      </c>
    </row>
    <row r="3" spans="1:3" s="100" customFormat="1" ht="16.5" thickBot="1">
      <c r="A3" s="219" t="s">
        <v>186</v>
      </c>
      <c r="B3" s="351" t="s">
        <v>394</v>
      </c>
      <c r="C3" s="491" t="s">
        <v>54</v>
      </c>
    </row>
    <row r="4" spans="1:3" s="101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353" t="s">
        <v>57</v>
      </c>
    </row>
    <row r="6" spans="1:3" s="68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68" customFormat="1" ht="15.75" customHeight="1" thickBot="1">
      <c r="A7" s="224"/>
      <c r="B7" s="225" t="s">
        <v>58</v>
      </c>
      <c r="C7" s="354"/>
    </row>
    <row r="8" spans="1:3" s="68" customFormat="1" ht="12" customHeight="1" thickBot="1">
      <c r="A8" s="37" t="s">
        <v>18</v>
      </c>
      <c r="B8" s="21" t="s">
        <v>240</v>
      </c>
      <c r="C8" s="293">
        <f>+C9+C10+C11+C12+C13+C14</f>
        <v>0</v>
      </c>
    </row>
    <row r="9" spans="1:3" s="102" customFormat="1" ht="12" customHeight="1">
      <c r="A9" s="435" t="s">
        <v>100</v>
      </c>
      <c r="B9" s="417" t="s">
        <v>241</v>
      </c>
      <c r="C9" s="296"/>
    </row>
    <row r="10" spans="1:3" s="103" customFormat="1" ht="12" customHeight="1">
      <c r="A10" s="436" t="s">
        <v>101</v>
      </c>
      <c r="B10" s="418" t="s">
        <v>242</v>
      </c>
      <c r="C10" s="295"/>
    </row>
    <row r="11" spans="1:3" s="103" customFormat="1" ht="12" customHeight="1">
      <c r="A11" s="436" t="s">
        <v>102</v>
      </c>
      <c r="B11" s="418" t="s">
        <v>243</v>
      </c>
      <c r="C11" s="295"/>
    </row>
    <row r="12" spans="1:3" s="103" customFormat="1" ht="12" customHeight="1">
      <c r="A12" s="436" t="s">
        <v>103</v>
      </c>
      <c r="B12" s="418" t="s">
        <v>244</v>
      </c>
      <c r="C12" s="295"/>
    </row>
    <row r="13" spans="1:3" s="103" customFormat="1" ht="12" customHeight="1">
      <c r="A13" s="436" t="s">
        <v>135</v>
      </c>
      <c r="B13" s="418" t="s">
        <v>504</v>
      </c>
      <c r="C13" s="295"/>
    </row>
    <row r="14" spans="1:3" s="102" customFormat="1" ht="12" customHeight="1" thickBot="1">
      <c r="A14" s="437" t="s">
        <v>104</v>
      </c>
      <c r="B14" s="419" t="s">
        <v>428</v>
      </c>
      <c r="C14" s="295"/>
    </row>
    <row r="15" spans="1:3" s="102" customFormat="1" ht="12" customHeight="1" thickBot="1">
      <c r="A15" s="37" t="s">
        <v>19</v>
      </c>
      <c r="B15" s="288" t="s">
        <v>245</v>
      </c>
      <c r="C15" s="293">
        <f>+C16+C17+C18+C19+C20</f>
        <v>0</v>
      </c>
    </row>
    <row r="16" spans="1:3" s="102" customFormat="1" ht="12" customHeight="1">
      <c r="A16" s="435" t="s">
        <v>106</v>
      </c>
      <c r="B16" s="417" t="s">
        <v>246</v>
      </c>
      <c r="C16" s="296"/>
    </row>
    <row r="17" spans="1:3" s="102" customFormat="1" ht="12" customHeight="1">
      <c r="A17" s="436" t="s">
        <v>107</v>
      </c>
      <c r="B17" s="418" t="s">
        <v>247</v>
      </c>
      <c r="C17" s="295"/>
    </row>
    <row r="18" spans="1:3" s="102" customFormat="1" ht="12" customHeight="1">
      <c r="A18" s="436" t="s">
        <v>108</v>
      </c>
      <c r="B18" s="418" t="s">
        <v>418</v>
      </c>
      <c r="C18" s="295"/>
    </row>
    <row r="19" spans="1:3" s="102" customFormat="1" ht="12" customHeight="1">
      <c r="A19" s="436" t="s">
        <v>109</v>
      </c>
      <c r="B19" s="418" t="s">
        <v>419</v>
      </c>
      <c r="C19" s="295"/>
    </row>
    <row r="20" spans="1:3" s="102" customFormat="1" ht="12" customHeight="1">
      <c r="A20" s="436" t="s">
        <v>110</v>
      </c>
      <c r="B20" s="418" t="s">
        <v>248</v>
      </c>
      <c r="C20" s="295"/>
    </row>
    <row r="21" spans="1:3" s="103" customFormat="1" ht="12" customHeight="1" thickBot="1">
      <c r="A21" s="437" t="s">
        <v>119</v>
      </c>
      <c r="B21" s="419" t="s">
        <v>249</v>
      </c>
      <c r="C21" s="297"/>
    </row>
    <row r="22" spans="1:3" s="103" customFormat="1" ht="12" customHeight="1" thickBot="1">
      <c r="A22" s="37" t="s">
        <v>20</v>
      </c>
      <c r="B22" s="21" t="s">
        <v>250</v>
      </c>
      <c r="C22" s="293">
        <f>+C23+C24+C25+C26+C27</f>
        <v>0</v>
      </c>
    </row>
    <row r="23" spans="1:3" s="103" customFormat="1" ht="12" customHeight="1">
      <c r="A23" s="435" t="s">
        <v>89</v>
      </c>
      <c r="B23" s="417" t="s">
        <v>251</v>
      </c>
      <c r="C23" s="296"/>
    </row>
    <row r="24" spans="1:3" s="102" customFormat="1" ht="12" customHeight="1">
      <c r="A24" s="436" t="s">
        <v>90</v>
      </c>
      <c r="B24" s="418" t="s">
        <v>252</v>
      </c>
      <c r="C24" s="295"/>
    </row>
    <row r="25" spans="1:3" s="103" customFormat="1" ht="12" customHeight="1">
      <c r="A25" s="436" t="s">
        <v>91</v>
      </c>
      <c r="B25" s="418" t="s">
        <v>420</v>
      </c>
      <c r="C25" s="295"/>
    </row>
    <row r="26" spans="1:3" s="103" customFormat="1" ht="12" customHeight="1">
      <c r="A26" s="436" t="s">
        <v>92</v>
      </c>
      <c r="B26" s="418" t="s">
        <v>421</v>
      </c>
      <c r="C26" s="295"/>
    </row>
    <row r="27" spans="1:3" s="103" customFormat="1" ht="12" customHeight="1">
      <c r="A27" s="436" t="s">
        <v>158</v>
      </c>
      <c r="B27" s="418" t="s">
        <v>253</v>
      </c>
      <c r="C27" s="295"/>
    </row>
    <row r="28" spans="1:3" s="103" customFormat="1" ht="12" customHeight="1" thickBot="1">
      <c r="A28" s="437" t="s">
        <v>159</v>
      </c>
      <c r="B28" s="419" t="s">
        <v>254</v>
      </c>
      <c r="C28" s="297"/>
    </row>
    <row r="29" spans="1:3" s="103" customFormat="1" ht="12" customHeight="1" thickBot="1">
      <c r="A29" s="37" t="s">
        <v>160</v>
      </c>
      <c r="B29" s="21" t="s">
        <v>255</v>
      </c>
      <c r="C29" s="299">
        <f>+C30+C34+C35+C36</f>
        <v>0</v>
      </c>
    </row>
    <row r="30" spans="1:3" s="103" customFormat="1" ht="12" customHeight="1">
      <c r="A30" s="435" t="s">
        <v>256</v>
      </c>
      <c r="B30" s="417" t="s">
        <v>505</v>
      </c>
      <c r="C30" s="412">
        <f>+C31+C32+C33</f>
        <v>0</v>
      </c>
    </row>
    <row r="31" spans="1:3" s="103" customFormat="1" ht="12" customHeight="1">
      <c r="A31" s="436" t="s">
        <v>257</v>
      </c>
      <c r="B31" s="418" t="s">
        <v>262</v>
      </c>
      <c r="C31" s="295"/>
    </row>
    <row r="32" spans="1:3" s="103" customFormat="1" ht="12" customHeight="1">
      <c r="A32" s="436" t="s">
        <v>258</v>
      </c>
      <c r="B32" s="418" t="s">
        <v>263</v>
      </c>
      <c r="C32" s="295"/>
    </row>
    <row r="33" spans="1:3" s="103" customFormat="1" ht="12" customHeight="1">
      <c r="A33" s="436" t="s">
        <v>432</v>
      </c>
      <c r="B33" s="484" t="s">
        <v>433</v>
      </c>
      <c r="C33" s="295"/>
    </row>
    <row r="34" spans="1:3" s="103" customFormat="1" ht="12" customHeight="1">
      <c r="A34" s="436" t="s">
        <v>259</v>
      </c>
      <c r="B34" s="418" t="s">
        <v>264</v>
      </c>
      <c r="C34" s="295"/>
    </row>
    <row r="35" spans="1:3" s="103" customFormat="1" ht="12" customHeight="1">
      <c r="A35" s="436" t="s">
        <v>260</v>
      </c>
      <c r="B35" s="418" t="s">
        <v>265</v>
      </c>
      <c r="C35" s="295"/>
    </row>
    <row r="36" spans="1:3" s="103" customFormat="1" ht="12" customHeight="1" thickBot="1">
      <c r="A36" s="437" t="s">
        <v>261</v>
      </c>
      <c r="B36" s="419" t="s">
        <v>266</v>
      </c>
      <c r="C36" s="297"/>
    </row>
    <row r="37" spans="1:3" s="103" customFormat="1" ht="12" customHeight="1" thickBot="1">
      <c r="A37" s="37" t="s">
        <v>22</v>
      </c>
      <c r="B37" s="21" t="s">
        <v>429</v>
      </c>
      <c r="C37" s="293">
        <f>SUM(C38:C48)</f>
        <v>0</v>
      </c>
    </row>
    <row r="38" spans="1:3" s="103" customFormat="1" ht="12" customHeight="1">
      <c r="A38" s="435" t="s">
        <v>93</v>
      </c>
      <c r="B38" s="417" t="s">
        <v>269</v>
      </c>
      <c r="C38" s="296"/>
    </row>
    <row r="39" spans="1:3" s="103" customFormat="1" ht="12" customHeight="1">
      <c r="A39" s="436" t="s">
        <v>94</v>
      </c>
      <c r="B39" s="418" t="s">
        <v>270</v>
      </c>
      <c r="C39" s="295"/>
    </row>
    <row r="40" spans="1:3" s="103" customFormat="1" ht="12" customHeight="1">
      <c r="A40" s="436" t="s">
        <v>95</v>
      </c>
      <c r="B40" s="418" t="s">
        <v>271</v>
      </c>
      <c r="C40" s="295"/>
    </row>
    <row r="41" spans="1:3" s="103" customFormat="1" ht="12" customHeight="1">
      <c r="A41" s="436" t="s">
        <v>162</v>
      </c>
      <c r="B41" s="418" t="s">
        <v>272</v>
      </c>
      <c r="C41" s="295"/>
    </row>
    <row r="42" spans="1:3" s="103" customFormat="1" ht="12" customHeight="1">
      <c r="A42" s="436" t="s">
        <v>163</v>
      </c>
      <c r="B42" s="418" t="s">
        <v>273</v>
      </c>
      <c r="C42" s="295"/>
    </row>
    <row r="43" spans="1:3" s="103" customFormat="1" ht="12" customHeight="1">
      <c r="A43" s="436" t="s">
        <v>164</v>
      </c>
      <c r="B43" s="418" t="s">
        <v>274</v>
      </c>
      <c r="C43" s="295"/>
    </row>
    <row r="44" spans="1:3" s="103" customFormat="1" ht="12" customHeight="1">
      <c r="A44" s="436" t="s">
        <v>165</v>
      </c>
      <c r="B44" s="418" t="s">
        <v>275</v>
      </c>
      <c r="C44" s="295"/>
    </row>
    <row r="45" spans="1:3" s="103" customFormat="1" ht="12" customHeight="1">
      <c r="A45" s="436" t="s">
        <v>166</v>
      </c>
      <c r="B45" s="418" t="s">
        <v>276</v>
      </c>
      <c r="C45" s="295"/>
    </row>
    <row r="46" spans="1:3" s="103" customFormat="1" ht="12" customHeight="1">
      <c r="A46" s="436" t="s">
        <v>267</v>
      </c>
      <c r="B46" s="418" t="s">
        <v>277</v>
      </c>
      <c r="C46" s="298"/>
    </row>
    <row r="47" spans="1:3" s="103" customFormat="1" ht="12" customHeight="1">
      <c r="A47" s="437" t="s">
        <v>268</v>
      </c>
      <c r="B47" s="419" t="s">
        <v>431</v>
      </c>
      <c r="C47" s="404"/>
    </row>
    <row r="48" spans="1:3" s="103" customFormat="1" ht="12" customHeight="1" thickBot="1">
      <c r="A48" s="437" t="s">
        <v>430</v>
      </c>
      <c r="B48" s="419" t="s">
        <v>278</v>
      </c>
      <c r="C48" s="404"/>
    </row>
    <row r="49" spans="1:3" s="103" customFormat="1" ht="12" customHeight="1" thickBot="1">
      <c r="A49" s="37" t="s">
        <v>23</v>
      </c>
      <c r="B49" s="21" t="s">
        <v>279</v>
      </c>
      <c r="C49" s="293">
        <f>SUM(C50:C54)</f>
        <v>0</v>
      </c>
    </row>
    <row r="50" spans="1:3" s="103" customFormat="1" ht="12" customHeight="1">
      <c r="A50" s="435" t="s">
        <v>96</v>
      </c>
      <c r="B50" s="417" t="s">
        <v>283</v>
      </c>
      <c r="C50" s="463"/>
    </row>
    <row r="51" spans="1:3" s="103" customFormat="1" ht="12" customHeight="1">
      <c r="A51" s="436" t="s">
        <v>97</v>
      </c>
      <c r="B51" s="418" t="s">
        <v>284</v>
      </c>
      <c r="C51" s="298"/>
    </row>
    <row r="52" spans="1:3" s="103" customFormat="1" ht="12" customHeight="1">
      <c r="A52" s="436" t="s">
        <v>280</v>
      </c>
      <c r="B52" s="418" t="s">
        <v>285</v>
      </c>
      <c r="C52" s="298"/>
    </row>
    <row r="53" spans="1:3" s="103" customFormat="1" ht="12" customHeight="1">
      <c r="A53" s="436" t="s">
        <v>281</v>
      </c>
      <c r="B53" s="418" t="s">
        <v>286</v>
      </c>
      <c r="C53" s="298"/>
    </row>
    <row r="54" spans="1:3" s="103" customFormat="1" ht="12" customHeight="1" thickBot="1">
      <c r="A54" s="437" t="s">
        <v>282</v>
      </c>
      <c r="B54" s="419" t="s">
        <v>287</v>
      </c>
      <c r="C54" s="404"/>
    </row>
    <row r="55" spans="1:3" s="103" customFormat="1" ht="12" customHeight="1" thickBot="1">
      <c r="A55" s="37" t="s">
        <v>167</v>
      </c>
      <c r="B55" s="21" t="s">
        <v>288</v>
      </c>
      <c r="C55" s="293">
        <f>SUM(C56:C58)</f>
        <v>0</v>
      </c>
    </row>
    <row r="56" spans="1:3" s="103" customFormat="1" ht="12" customHeight="1">
      <c r="A56" s="435" t="s">
        <v>98</v>
      </c>
      <c r="B56" s="417" t="s">
        <v>289</v>
      </c>
      <c r="C56" s="296"/>
    </row>
    <row r="57" spans="1:3" s="103" customFormat="1" ht="12" customHeight="1">
      <c r="A57" s="436" t="s">
        <v>99</v>
      </c>
      <c r="B57" s="418" t="s">
        <v>422</v>
      </c>
      <c r="C57" s="295"/>
    </row>
    <row r="58" spans="1:3" s="103" customFormat="1" ht="12" customHeight="1">
      <c r="A58" s="436" t="s">
        <v>292</v>
      </c>
      <c r="B58" s="418" t="s">
        <v>290</v>
      </c>
      <c r="C58" s="295"/>
    </row>
    <row r="59" spans="1:3" s="103" customFormat="1" ht="12" customHeight="1" thickBot="1">
      <c r="A59" s="437" t="s">
        <v>293</v>
      </c>
      <c r="B59" s="419" t="s">
        <v>291</v>
      </c>
      <c r="C59" s="297"/>
    </row>
    <row r="60" spans="1:3" s="103" customFormat="1" ht="12" customHeight="1" thickBot="1">
      <c r="A60" s="37" t="s">
        <v>25</v>
      </c>
      <c r="B60" s="288" t="s">
        <v>294</v>
      </c>
      <c r="C60" s="293">
        <f>SUM(C61:C63)</f>
        <v>0</v>
      </c>
    </row>
    <row r="61" spans="1:3" s="103" customFormat="1" ht="12" customHeight="1">
      <c r="A61" s="435" t="s">
        <v>168</v>
      </c>
      <c r="B61" s="417" t="s">
        <v>296</v>
      </c>
      <c r="C61" s="298"/>
    </row>
    <row r="62" spans="1:3" s="103" customFormat="1" ht="12" customHeight="1">
      <c r="A62" s="436" t="s">
        <v>169</v>
      </c>
      <c r="B62" s="418" t="s">
        <v>423</v>
      </c>
      <c r="C62" s="298"/>
    </row>
    <row r="63" spans="1:3" s="103" customFormat="1" ht="12" customHeight="1">
      <c r="A63" s="436" t="s">
        <v>217</v>
      </c>
      <c r="B63" s="418" t="s">
        <v>297</v>
      </c>
      <c r="C63" s="298"/>
    </row>
    <row r="64" spans="1:3" s="103" customFormat="1" ht="12" customHeight="1" thickBot="1">
      <c r="A64" s="437" t="s">
        <v>295</v>
      </c>
      <c r="B64" s="419" t="s">
        <v>298</v>
      </c>
      <c r="C64" s="298"/>
    </row>
    <row r="65" spans="1:3" s="103" customFormat="1" ht="12" customHeight="1" thickBot="1">
      <c r="A65" s="37" t="s">
        <v>26</v>
      </c>
      <c r="B65" s="21" t="s">
        <v>299</v>
      </c>
      <c r="C65" s="299">
        <f>+C8+C15+C22+C29+C37+C49+C55+C60</f>
        <v>0</v>
      </c>
    </row>
    <row r="66" spans="1:3" s="103" customFormat="1" ht="12" customHeight="1" thickBot="1">
      <c r="A66" s="438" t="s">
        <v>390</v>
      </c>
      <c r="B66" s="288" t="s">
        <v>301</v>
      </c>
      <c r="C66" s="293">
        <f>SUM(C67:C69)</f>
        <v>0</v>
      </c>
    </row>
    <row r="67" spans="1:3" s="103" customFormat="1" ht="12" customHeight="1">
      <c r="A67" s="435" t="s">
        <v>332</v>
      </c>
      <c r="B67" s="417" t="s">
        <v>302</v>
      </c>
      <c r="C67" s="298"/>
    </row>
    <row r="68" spans="1:3" s="103" customFormat="1" ht="12" customHeight="1">
      <c r="A68" s="436" t="s">
        <v>341</v>
      </c>
      <c r="B68" s="418" t="s">
        <v>303</v>
      </c>
      <c r="C68" s="298"/>
    </row>
    <row r="69" spans="1:3" s="103" customFormat="1" ht="12" customHeight="1" thickBot="1">
      <c r="A69" s="437" t="s">
        <v>342</v>
      </c>
      <c r="B69" s="420" t="s">
        <v>304</v>
      </c>
      <c r="C69" s="298"/>
    </row>
    <row r="70" spans="1:3" s="103" customFormat="1" ht="12" customHeight="1" thickBot="1">
      <c r="A70" s="438" t="s">
        <v>305</v>
      </c>
      <c r="B70" s="288" t="s">
        <v>306</v>
      </c>
      <c r="C70" s="293">
        <f>SUM(C71:C74)</f>
        <v>0</v>
      </c>
    </row>
    <row r="71" spans="1:3" s="103" customFormat="1" ht="12" customHeight="1">
      <c r="A71" s="435" t="s">
        <v>136</v>
      </c>
      <c r="B71" s="417" t="s">
        <v>307</v>
      </c>
      <c r="C71" s="298"/>
    </row>
    <row r="72" spans="1:3" s="103" customFormat="1" ht="12" customHeight="1">
      <c r="A72" s="436" t="s">
        <v>137</v>
      </c>
      <c r="B72" s="418" t="s">
        <v>308</v>
      </c>
      <c r="C72" s="298"/>
    </row>
    <row r="73" spans="1:3" s="103" customFormat="1" ht="12" customHeight="1">
      <c r="A73" s="436" t="s">
        <v>333</v>
      </c>
      <c r="B73" s="418" t="s">
        <v>309</v>
      </c>
      <c r="C73" s="298"/>
    </row>
    <row r="74" spans="1:3" s="103" customFormat="1" ht="12" customHeight="1" thickBot="1">
      <c r="A74" s="437" t="s">
        <v>334</v>
      </c>
      <c r="B74" s="419" t="s">
        <v>310</v>
      </c>
      <c r="C74" s="298"/>
    </row>
    <row r="75" spans="1:3" s="103" customFormat="1" ht="12" customHeight="1" thickBot="1">
      <c r="A75" s="438" t="s">
        <v>311</v>
      </c>
      <c r="B75" s="288" t="s">
        <v>312</v>
      </c>
      <c r="C75" s="293">
        <f>SUM(C76:C77)</f>
        <v>0</v>
      </c>
    </row>
    <row r="76" spans="1:3" s="103" customFormat="1" ht="12" customHeight="1">
      <c r="A76" s="435" t="s">
        <v>335</v>
      </c>
      <c r="B76" s="417" t="s">
        <v>313</v>
      </c>
      <c r="C76" s="298"/>
    </row>
    <row r="77" spans="1:3" s="103" customFormat="1" ht="12" customHeight="1" thickBot="1">
      <c r="A77" s="437" t="s">
        <v>336</v>
      </c>
      <c r="B77" s="419" t="s">
        <v>314</v>
      </c>
      <c r="C77" s="298"/>
    </row>
    <row r="78" spans="1:3" s="102" customFormat="1" ht="12" customHeight="1" thickBot="1">
      <c r="A78" s="438" t="s">
        <v>315</v>
      </c>
      <c r="B78" s="288" t="s">
        <v>316</v>
      </c>
      <c r="C78" s="293">
        <f>SUM(C79:C81)</f>
        <v>0</v>
      </c>
    </row>
    <row r="79" spans="1:3" s="103" customFormat="1" ht="12" customHeight="1">
      <c r="A79" s="435" t="s">
        <v>337</v>
      </c>
      <c r="B79" s="417" t="s">
        <v>317</v>
      </c>
      <c r="C79" s="298"/>
    </row>
    <row r="80" spans="1:3" s="103" customFormat="1" ht="12" customHeight="1">
      <c r="A80" s="436" t="s">
        <v>338</v>
      </c>
      <c r="B80" s="418" t="s">
        <v>318</v>
      </c>
      <c r="C80" s="298"/>
    </row>
    <row r="81" spans="1:3" s="103" customFormat="1" ht="12" customHeight="1" thickBot="1">
      <c r="A81" s="437" t="s">
        <v>339</v>
      </c>
      <c r="B81" s="419" t="s">
        <v>319</v>
      </c>
      <c r="C81" s="298"/>
    </row>
    <row r="82" spans="1:3" s="103" customFormat="1" ht="12" customHeight="1" thickBot="1">
      <c r="A82" s="438" t="s">
        <v>320</v>
      </c>
      <c r="B82" s="288" t="s">
        <v>340</v>
      </c>
      <c r="C82" s="293">
        <f>SUM(C83:C86)</f>
        <v>0</v>
      </c>
    </row>
    <row r="83" spans="1:3" s="103" customFormat="1" ht="12" customHeight="1">
      <c r="A83" s="439" t="s">
        <v>321</v>
      </c>
      <c r="B83" s="417" t="s">
        <v>322</v>
      </c>
      <c r="C83" s="298"/>
    </row>
    <row r="84" spans="1:3" s="103" customFormat="1" ht="12" customHeight="1">
      <c r="A84" s="440" t="s">
        <v>323</v>
      </c>
      <c r="B84" s="418" t="s">
        <v>324</v>
      </c>
      <c r="C84" s="298"/>
    </row>
    <row r="85" spans="1:3" s="103" customFormat="1" ht="12" customHeight="1">
      <c r="A85" s="440" t="s">
        <v>325</v>
      </c>
      <c r="B85" s="418" t="s">
        <v>326</v>
      </c>
      <c r="C85" s="298"/>
    </row>
    <row r="86" spans="1:3" s="102" customFormat="1" ht="12" customHeight="1" thickBot="1">
      <c r="A86" s="441" t="s">
        <v>327</v>
      </c>
      <c r="B86" s="419" t="s">
        <v>328</v>
      </c>
      <c r="C86" s="298"/>
    </row>
    <row r="87" spans="1:3" s="102" customFormat="1" ht="12" customHeight="1" thickBot="1">
      <c r="A87" s="438" t="s">
        <v>329</v>
      </c>
      <c r="B87" s="288" t="s">
        <v>473</v>
      </c>
      <c r="C87" s="464"/>
    </row>
    <row r="88" spans="1:3" s="102" customFormat="1" ht="12" customHeight="1" thickBot="1">
      <c r="A88" s="438" t="s">
        <v>506</v>
      </c>
      <c r="B88" s="288" t="s">
        <v>330</v>
      </c>
      <c r="C88" s="464"/>
    </row>
    <row r="89" spans="1:3" s="102" customFormat="1" ht="12" customHeight="1" thickBot="1">
      <c r="A89" s="438" t="s">
        <v>507</v>
      </c>
      <c r="B89" s="424" t="s">
        <v>476</v>
      </c>
      <c r="C89" s="299">
        <f>+C66+C70+C75+C78+C82+C88+C87</f>
        <v>0</v>
      </c>
    </row>
    <row r="90" spans="1:3" s="102" customFormat="1" ht="12" customHeight="1" thickBot="1">
      <c r="A90" s="442" t="s">
        <v>508</v>
      </c>
      <c r="B90" s="425" t="s">
        <v>509</v>
      </c>
      <c r="C90" s="299">
        <f>+C65+C89</f>
        <v>0</v>
      </c>
    </row>
    <row r="91" spans="1:3" s="103" customFormat="1" ht="15" customHeight="1" thickBot="1">
      <c r="A91" s="230"/>
      <c r="B91" s="231"/>
      <c r="C91" s="359"/>
    </row>
    <row r="92" spans="1:3" s="68" customFormat="1" ht="16.5" customHeight="1" thickBot="1">
      <c r="A92" s="234"/>
      <c r="B92" s="235" t="s">
        <v>59</v>
      </c>
      <c r="C92" s="361"/>
    </row>
    <row r="93" spans="1:3" s="104" customFormat="1" ht="12" customHeight="1" thickBot="1">
      <c r="A93" s="410" t="s">
        <v>18</v>
      </c>
      <c r="B93" s="31" t="s">
        <v>513</v>
      </c>
      <c r="C93" s="292">
        <f>+C94+C95+C96+C97+C98+C111</f>
        <v>0</v>
      </c>
    </row>
    <row r="94" spans="1:3" ht="12" customHeight="1">
      <c r="A94" s="443" t="s">
        <v>100</v>
      </c>
      <c r="B94" s="10" t="s">
        <v>49</v>
      </c>
      <c r="C94" s="294"/>
    </row>
    <row r="95" spans="1:3" ht="12" customHeight="1">
      <c r="A95" s="436" t="s">
        <v>101</v>
      </c>
      <c r="B95" s="8" t="s">
        <v>170</v>
      </c>
      <c r="C95" s="295"/>
    </row>
    <row r="96" spans="1:3" ht="12" customHeight="1">
      <c r="A96" s="436" t="s">
        <v>102</v>
      </c>
      <c r="B96" s="8" t="s">
        <v>133</v>
      </c>
      <c r="C96" s="297"/>
    </row>
    <row r="97" spans="1:3" ht="12" customHeight="1">
      <c r="A97" s="436" t="s">
        <v>103</v>
      </c>
      <c r="B97" s="11" t="s">
        <v>171</v>
      </c>
      <c r="C97" s="297"/>
    </row>
    <row r="98" spans="1:3" ht="12" customHeight="1">
      <c r="A98" s="436" t="s">
        <v>114</v>
      </c>
      <c r="B98" s="19" t="s">
        <v>172</v>
      </c>
      <c r="C98" s="297"/>
    </row>
    <row r="99" spans="1:3" ht="12" customHeight="1">
      <c r="A99" s="436" t="s">
        <v>104</v>
      </c>
      <c r="B99" s="8" t="s">
        <v>510</v>
      </c>
      <c r="C99" s="297"/>
    </row>
    <row r="100" spans="1:3" ht="12" customHeight="1">
      <c r="A100" s="436" t="s">
        <v>105</v>
      </c>
      <c r="B100" s="156" t="s">
        <v>439</v>
      </c>
      <c r="C100" s="297"/>
    </row>
    <row r="101" spans="1:3" ht="12" customHeight="1">
      <c r="A101" s="436" t="s">
        <v>115</v>
      </c>
      <c r="B101" s="156" t="s">
        <v>438</v>
      </c>
      <c r="C101" s="297"/>
    </row>
    <row r="102" spans="1:3" ht="12" customHeight="1">
      <c r="A102" s="436" t="s">
        <v>116</v>
      </c>
      <c r="B102" s="156" t="s">
        <v>346</v>
      </c>
      <c r="C102" s="297"/>
    </row>
    <row r="103" spans="1:3" ht="12" customHeight="1">
      <c r="A103" s="436" t="s">
        <v>117</v>
      </c>
      <c r="B103" s="157" t="s">
        <v>347</v>
      </c>
      <c r="C103" s="297"/>
    </row>
    <row r="104" spans="1:3" ht="12" customHeight="1">
      <c r="A104" s="436" t="s">
        <v>118</v>
      </c>
      <c r="B104" s="157" t="s">
        <v>348</v>
      </c>
      <c r="C104" s="297"/>
    </row>
    <row r="105" spans="1:3" ht="12" customHeight="1">
      <c r="A105" s="436" t="s">
        <v>120</v>
      </c>
      <c r="B105" s="156" t="s">
        <v>349</v>
      </c>
      <c r="C105" s="297"/>
    </row>
    <row r="106" spans="1:3" ht="12" customHeight="1">
      <c r="A106" s="436" t="s">
        <v>173</v>
      </c>
      <c r="B106" s="156" t="s">
        <v>350</v>
      </c>
      <c r="C106" s="297"/>
    </row>
    <row r="107" spans="1:3" ht="12" customHeight="1">
      <c r="A107" s="436" t="s">
        <v>344</v>
      </c>
      <c r="B107" s="157" t="s">
        <v>351</v>
      </c>
      <c r="C107" s="297"/>
    </row>
    <row r="108" spans="1:3" ht="12" customHeight="1">
      <c r="A108" s="444" t="s">
        <v>345</v>
      </c>
      <c r="B108" s="158" t="s">
        <v>352</v>
      </c>
      <c r="C108" s="297"/>
    </row>
    <row r="109" spans="1:3" ht="12" customHeight="1">
      <c r="A109" s="436" t="s">
        <v>436</v>
      </c>
      <c r="B109" s="158" t="s">
        <v>353</v>
      </c>
      <c r="C109" s="297"/>
    </row>
    <row r="110" spans="1:3" ht="12" customHeight="1">
      <c r="A110" s="436" t="s">
        <v>437</v>
      </c>
      <c r="B110" s="157" t="s">
        <v>354</v>
      </c>
      <c r="C110" s="295"/>
    </row>
    <row r="111" spans="1:3" ht="12" customHeight="1">
      <c r="A111" s="436" t="s">
        <v>441</v>
      </c>
      <c r="B111" s="11" t="s">
        <v>50</v>
      </c>
      <c r="C111" s="295"/>
    </row>
    <row r="112" spans="1:3" ht="12" customHeight="1">
      <c r="A112" s="437" t="s">
        <v>442</v>
      </c>
      <c r="B112" s="8" t="s">
        <v>511</v>
      </c>
      <c r="C112" s="297"/>
    </row>
    <row r="113" spans="1:3" ht="12" customHeight="1" thickBot="1">
      <c r="A113" s="445" t="s">
        <v>443</v>
      </c>
      <c r="B113" s="159" t="s">
        <v>512</v>
      </c>
      <c r="C113" s="301"/>
    </row>
    <row r="114" spans="1:3" ht="12" customHeight="1" thickBot="1">
      <c r="A114" s="37" t="s">
        <v>19</v>
      </c>
      <c r="B114" s="30" t="s">
        <v>355</v>
      </c>
      <c r="C114" s="293">
        <f>+C115+C117+C119</f>
        <v>0</v>
      </c>
    </row>
    <row r="115" spans="1:3" ht="12" customHeight="1">
      <c r="A115" s="435" t="s">
        <v>106</v>
      </c>
      <c r="B115" s="8" t="s">
        <v>215</v>
      </c>
      <c r="C115" s="296"/>
    </row>
    <row r="116" spans="1:3" ht="12" customHeight="1">
      <c r="A116" s="435" t="s">
        <v>107</v>
      </c>
      <c r="B116" s="12" t="s">
        <v>359</v>
      </c>
      <c r="C116" s="296"/>
    </row>
    <row r="117" spans="1:3" ht="12" customHeight="1">
      <c r="A117" s="435" t="s">
        <v>108</v>
      </c>
      <c r="B117" s="12" t="s">
        <v>174</v>
      </c>
      <c r="C117" s="295"/>
    </row>
    <row r="118" spans="1:3" ht="12" customHeight="1">
      <c r="A118" s="435" t="s">
        <v>109</v>
      </c>
      <c r="B118" s="12" t="s">
        <v>360</v>
      </c>
      <c r="C118" s="260"/>
    </row>
    <row r="119" spans="1:3" ht="12" customHeight="1">
      <c r="A119" s="435" t="s">
        <v>110</v>
      </c>
      <c r="B119" s="290" t="s">
        <v>218</v>
      </c>
      <c r="C119" s="260"/>
    </row>
    <row r="120" spans="1:3" ht="12" customHeight="1">
      <c r="A120" s="435" t="s">
        <v>119</v>
      </c>
      <c r="B120" s="289" t="s">
        <v>424</v>
      </c>
      <c r="C120" s="260"/>
    </row>
    <row r="121" spans="1:3" ht="12" customHeight="1">
      <c r="A121" s="435" t="s">
        <v>121</v>
      </c>
      <c r="B121" s="413" t="s">
        <v>365</v>
      </c>
      <c r="C121" s="260"/>
    </row>
    <row r="122" spans="1:3" ht="12" customHeight="1">
      <c r="A122" s="435" t="s">
        <v>175</v>
      </c>
      <c r="B122" s="157" t="s">
        <v>348</v>
      </c>
      <c r="C122" s="260"/>
    </row>
    <row r="123" spans="1:3" ht="12" customHeight="1">
      <c r="A123" s="435" t="s">
        <v>176</v>
      </c>
      <c r="B123" s="157" t="s">
        <v>364</v>
      </c>
      <c r="C123" s="260"/>
    </row>
    <row r="124" spans="1:3" ht="12" customHeight="1">
      <c r="A124" s="435" t="s">
        <v>177</v>
      </c>
      <c r="B124" s="157" t="s">
        <v>363</v>
      </c>
      <c r="C124" s="260"/>
    </row>
    <row r="125" spans="1:3" ht="12" customHeight="1">
      <c r="A125" s="435" t="s">
        <v>356</v>
      </c>
      <c r="B125" s="157" t="s">
        <v>351</v>
      </c>
      <c r="C125" s="260"/>
    </row>
    <row r="126" spans="1:3" ht="12" customHeight="1">
      <c r="A126" s="435" t="s">
        <v>357</v>
      </c>
      <c r="B126" s="157" t="s">
        <v>362</v>
      </c>
      <c r="C126" s="260"/>
    </row>
    <row r="127" spans="1:3" ht="12" customHeight="1" thickBot="1">
      <c r="A127" s="444" t="s">
        <v>358</v>
      </c>
      <c r="B127" s="157" t="s">
        <v>361</v>
      </c>
      <c r="C127" s="262"/>
    </row>
    <row r="128" spans="1:3" ht="12" customHeight="1" thickBot="1">
      <c r="A128" s="37" t="s">
        <v>20</v>
      </c>
      <c r="B128" s="138" t="s">
        <v>446</v>
      </c>
      <c r="C128" s="293">
        <f>+C93+C114</f>
        <v>0</v>
      </c>
    </row>
    <row r="129" spans="1:3" ht="12" customHeight="1" thickBot="1">
      <c r="A129" s="37" t="s">
        <v>21</v>
      </c>
      <c r="B129" s="138" t="s">
        <v>447</v>
      </c>
      <c r="C129" s="293">
        <f>+C130+C131+C132</f>
        <v>0</v>
      </c>
    </row>
    <row r="130" spans="1:3" s="104" customFormat="1" ht="12" customHeight="1">
      <c r="A130" s="435" t="s">
        <v>256</v>
      </c>
      <c r="B130" s="9" t="s">
        <v>516</v>
      </c>
      <c r="C130" s="260"/>
    </row>
    <row r="131" spans="1:3" ht="12" customHeight="1">
      <c r="A131" s="435" t="s">
        <v>259</v>
      </c>
      <c r="B131" s="9" t="s">
        <v>455</v>
      </c>
      <c r="C131" s="260"/>
    </row>
    <row r="132" spans="1:3" ht="12" customHeight="1" thickBot="1">
      <c r="A132" s="444" t="s">
        <v>260</v>
      </c>
      <c r="B132" s="7" t="s">
        <v>515</v>
      </c>
      <c r="C132" s="260"/>
    </row>
    <row r="133" spans="1:3" ht="12" customHeight="1" thickBot="1">
      <c r="A133" s="37" t="s">
        <v>22</v>
      </c>
      <c r="B133" s="138" t="s">
        <v>448</v>
      </c>
      <c r="C133" s="293">
        <f>+C134+C135+C136+C137+C138+C139</f>
        <v>0</v>
      </c>
    </row>
    <row r="134" spans="1:3" ht="12" customHeight="1">
      <c r="A134" s="435" t="s">
        <v>93</v>
      </c>
      <c r="B134" s="9" t="s">
        <v>457</v>
      </c>
      <c r="C134" s="260"/>
    </row>
    <row r="135" spans="1:3" ht="12" customHeight="1">
      <c r="A135" s="435" t="s">
        <v>94</v>
      </c>
      <c r="B135" s="9" t="s">
        <v>449</v>
      </c>
      <c r="C135" s="260"/>
    </row>
    <row r="136" spans="1:3" ht="12" customHeight="1">
      <c r="A136" s="435" t="s">
        <v>95</v>
      </c>
      <c r="B136" s="9" t="s">
        <v>450</v>
      </c>
      <c r="C136" s="260"/>
    </row>
    <row r="137" spans="1:3" ht="12" customHeight="1">
      <c r="A137" s="435" t="s">
        <v>162</v>
      </c>
      <c r="B137" s="9" t="s">
        <v>514</v>
      </c>
      <c r="C137" s="260"/>
    </row>
    <row r="138" spans="1:3" ht="12" customHeight="1">
      <c r="A138" s="435" t="s">
        <v>163</v>
      </c>
      <c r="B138" s="9" t="s">
        <v>452</v>
      </c>
      <c r="C138" s="260"/>
    </row>
    <row r="139" spans="1:3" s="104" customFormat="1" ht="12" customHeight="1" thickBot="1">
      <c r="A139" s="444" t="s">
        <v>164</v>
      </c>
      <c r="B139" s="7" t="s">
        <v>453</v>
      </c>
      <c r="C139" s="260"/>
    </row>
    <row r="140" spans="1:11" ht="12" customHeight="1" thickBot="1">
      <c r="A140" s="37" t="s">
        <v>23</v>
      </c>
      <c r="B140" s="138" t="s">
        <v>541</v>
      </c>
      <c r="C140" s="299">
        <f>+C141+C142+C144+C145+C143</f>
        <v>0</v>
      </c>
      <c r="K140" s="242"/>
    </row>
    <row r="141" spans="1:3" ht="12.75">
      <c r="A141" s="435" t="s">
        <v>96</v>
      </c>
      <c r="B141" s="9" t="s">
        <v>366</v>
      </c>
      <c r="C141" s="260"/>
    </row>
    <row r="142" spans="1:3" ht="12" customHeight="1">
      <c r="A142" s="435" t="s">
        <v>97</v>
      </c>
      <c r="B142" s="9" t="s">
        <v>367</v>
      </c>
      <c r="C142" s="260"/>
    </row>
    <row r="143" spans="1:3" ht="12" customHeight="1">
      <c r="A143" s="435" t="s">
        <v>280</v>
      </c>
      <c r="B143" s="9" t="s">
        <v>540</v>
      </c>
      <c r="C143" s="260"/>
    </row>
    <row r="144" spans="1:3" s="104" customFormat="1" ht="12" customHeight="1">
      <c r="A144" s="435" t="s">
        <v>281</v>
      </c>
      <c r="B144" s="9" t="s">
        <v>462</v>
      </c>
      <c r="C144" s="260"/>
    </row>
    <row r="145" spans="1:3" s="104" customFormat="1" ht="12" customHeight="1" thickBot="1">
      <c r="A145" s="444" t="s">
        <v>282</v>
      </c>
      <c r="B145" s="7" t="s">
        <v>386</v>
      </c>
      <c r="C145" s="260"/>
    </row>
    <row r="146" spans="1:3" s="104" customFormat="1" ht="12" customHeight="1" thickBot="1">
      <c r="A146" s="37" t="s">
        <v>24</v>
      </c>
      <c r="B146" s="138" t="s">
        <v>463</v>
      </c>
      <c r="C146" s="302">
        <f>+C147+C148+C149+C150+C151</f>
        <v>0</v>
      </c>
    </row>
    <row r="147" spans="1:3" s="104" customFormat="1" ht="12" customHeight="1">
      <c r="A147" s="435" t="s">
        <v>98</v>
      </c>
      <c r="B147" s="9" t="s">
        <v>458</v>
      </c>
      <c r="C147" s="260"/>
    </row>
    <row r="148" spans="1:3" s="104" customFormat="1" ht="12" customHeight="1">
      <c r="A148" s="435" t="s">
        <v>99</v>
      </c>
      <c r="B148" s="9" t="s">
        <v>465</v>
      </c>
      <c r="C148" s="260"/>
    </row>
    <row r="149" spans="1:3" s="104" customFormat="1" ht="12" customHeight="1">
      <c r="A149" s="435" t="s">
        <v>292</v>
      </c>
      <c r="B149" s="9" t="s">
        <v>460</v>
      </c>
      <c r="C149" s="260"/>
    </row>
    <row r="150" spans="1:3" s="104" customFormat="1" ht="12" customHeight="1">
      <c r="A150" s="435" t="s">
        <v>293</v>
      </c>
      <c r="B150" s="9" t="s">
        <v>517</v>
      </c>
      <c r="C150" s="260"/>
    </row>
    <row r="151" spans="1:3" ht="12.75" customHeight="1" thickBot="1">
      <c r="A151" s="444" t="s">
        <v>464</v>
      </c>
      <c r="B151" s="7" t="s">
        <v>467</v>
      </c>
      <c r="C151" s="262"/>
    </row>
    <row r="152" spans="1:3" ht="12.75" customHeight="1" thickBot="1">
      <c r="A152" s="492" t="s">
        <v>25</v>
      </c>
      <c r="B152" s="138" t="s">
        <v>468</v>
      </c>
      <c r="C152" s="302"/>
    </row>
    <row r="153" spans="1:3" ht="12.75" customHeight="1" thickBot="1">
      <c r="A153" s="492" t="s">
        <v>26</v>
      </c>
      <c r="B153" s="138" t="s">
        <v>469</v>
      </c>
      <c r="C153" s="302"/>
    </row>
    <row r="154" spans="1:3" ht="12" customHeight="1" thickBot="1">
      <c r="A154" s="37" t="s">
        <v>27</v>
      </c>
      <c r="B154" s="138" t="s">
        <v>471</v>
      </c>
      <c r="C154" s="427">
        <f>+C129+C133+C140+C146+C152+C153</f>
        <v>0</v>
      </c>
    </row>
    <row r="155" spans="1:3" ht="15" customHeight="1" thickBot="1">
      <c r="A155" s="446" t="s">
        <v>28</v>
      </c>
      <c r="B155" s="380" t="s">
        <v>470</v>
      </c>
      <c r="C155" s="427">
        <f>+C128+C154</f>
        <v>0</v>
      </c>
    </row>
    <row r="156" spans="1:3" ht="13.5" thickBot="1">
      <c r="A156" s="388"/>
      <c r="B156" s="389"/>
      <c r="C156" s="390"/>
    </row>
    <row r="157" spans="1:3" ht="15" customHeight="1" thickBot="1">
      <c r="A157" s="239" t="s">
        <v>518</v>
      </c>
      <c r="B157" s="240"/>
      <c r="C157" s="135"/>
    </row>
    <row r="158" spans="1:3" ht="14.25" customHeight="1" thickBot="1">
      <c r="A158" s="239" t="s">
        <v>189</v>
      </c>
      <c r="B158" s="240"/>
      <c r="C158" s="1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3">
      <selection activeCell="C1" sqref="C1"/>
    </sheetView>
  </sheetViews>
  <sheetFormatPr defaultColWidth="9.00390625" defaultRowHeight="12.75"/>
  <cols>
    <col min="1" max="1" width="19.50390625" style="391" customWidth="1"/>
    <col min="2" max="2" width="72.00390625" style="392" customWidth="1"/>
    <col min="3" max="3" width="25.00390625" style="393" customWidth="1"/>
    <col min="4" max="16384" width="9.375" style="3" customWidth="1"/>
  </cols>
  <sheetData>
    <row r="1" spans="1:3" s="2" customFormat="1" ht="16.5" customHeight="1" thickBot="1">
      <c r="A1" s="216"/>
      <c r="B1" s="218"/>
      <c r="C1" s="241" t="str">
        <f>+CONCATENATE("9.1.1. melléklet az 1/2015. Í(II. 12.) '9.2. sz. mell'önkormányzati rendelethez")</f>
        <v>9.1.1. melléklet az 1/2015. Í(II. 12.) '9.2. sz. mell'önkormányzati rendelethez</v>
      </c>
    </row>
    <row r="2" spans="1:3" s="100" customFormat="1" ht="21" customHeight="1">
      <c r="A2" s="408" t="s">
        <v>64</v>
      </c>
      <c r="B2" s="350" t="s">
        <v>211</v>
      </c>
      <c r="C2" s="352" t="s">
        <v>54</v>
      </c>
    </row>
    <row r="3" spans="1:3" s="100" customFormat="1" ht="16.5" thickBot="1">
      <c r="A3" s="219" t="s">
        <v>186</v>
      </c>
      <c r="B3" s="351" t="s">
        <v>425</v>
      </c>
      <c r="C3" s="491" t="s">
        <v>61</v>
      </c>
    </row>
    <row r="4" spans="1:3" s="101" customFormat="1" ht="15.75" customHeight="1" thickBot="1">
      <c r="A4" s="220"/>
      <c r="B4" s="220"/>
      <c r="C4" s="221" t="s">
        <v>55</v>
      </c>
    </row>
    <row r="5" spans="1:3" ht="13.5" thickBot="1">
      <c r="A5" s="409" t="s">
        <v>188</v>
      </c>
      <c r="B5" s="222" t="s">
        <v>56</v>
      </c>
      <c r="C5" s="353" t="s">
        <v>57</v>
      </c>
    </row>
    <row r="6" spans="1:3" s="68" customFormat="1" ht="12.75" customHeight="1" thickBot="1">
      <c r="A6" s="197" t="s">
        <v>491</v>
      </c>
      <c r="B6" s="198" t="s">
        <v>492</v>
      </c>
      <c r="C6" s="199" t="s">
        <v>493</v>
      </c>
    </row>
    <row r="7" spans="1:3" s="68" customFormat="1" ht="15.75" customHeight="1" thickBot="1">
      <c r="A7" s="224"/>
      <c r="B7" s="225" t="s">
        <v>58</v>
      </c>
      <c r="C7" s="354"/>
    </row>
    <row r="8" spans="1:3" s="68" customFormat="1" ht="12" customHeight="1" thickBot="1">
      <c r="A8" s="37" t="s">
        <v>18</v>
      </c>
      <c r="B8" s="21" t="s">
        <v>240</v>
      </c>
      <c r="C8" s="293">
        <f>+C9+C10+C11+C12+C13+C14</f>
        <v>12737</v>
      </c>
    </row>
    <row r="9" spans="1:3" s="102" customFormat="1" ht="12" customHeight="1">
      <c r="A9" s="435" t="s">
        <v>100</v>
      </c>
      <c r="B9" s="417" t="s">
        <v>241</v>
      </c>
      <c r="C9" s="296">
        <v>12242</v>
      </c>
    </row>
    <row r="10" spans="1:3" s="103" customFormat="1" ht="12" customHeight="1">
      <c r="A10" s="436" t="s">
        <v>101</v>
      </c>
      <c r="B10" s="418" t="s">
        <v>242</v>
      </c>
      <c r="C10" s="295"/>
    </row>
    <row r="11" spans="1:3" s="103" customFormat="1" ht="12" customHeight="1">
      <c r="A11" s="436" t="s">
        <v>102</v>
      </c>
      <c r="B11" s="418" t="s">
        <v>243</v>
      </c>
      <c r="C11" s="295"/>
    </row>
    <row r="12" spans="1:3" s="103" customFormat="1" ht="12" customHeight="1">
      <c r="A12" s="436" t="s">
        <v>103</v>
      </c>
      <c r="B12" s="418" t="s">
        <v>244</v>
      </c>
      <c r="C12" s="295"/>
    </row>
    <row r="13" spans="1:3" s="103" customFormat="1" ht="12" customHeight="1">
      <c r="A13" s="436" t="s">
        <v>135</v>
      </c>
      <c r="B13" s="418" t="s">
        <v>504</v>
      </c>
      <c r="C13" s="295">
        <v>495</v>
      </c>
    </row>
    <row r="14" spans="1:3" s="102" customFormat="1" ht="12" customHeight="1" thickBot="1">
      <c r="A14" s="437" t="s">
        <v>104</v>
      </c>
      <c r="B14" s="419" t="s">
        <v>428</v>
      </c>
      <c r="C14" s="295"/>
    </row>
    <row r="15" spans="1:3" s="102" customFormat="1" ht="12" customHeight="1" thickBot="1">
      <c r="A15" s="37" t="s">
        <v>19</v>
      </c>
      <c r="B15" s="288" t="s">
        <v>245</v>
      </c>
      <c r="C15" s="293">
        <f>+C16+C17+C18+C19+C20</f>
        <v>1797</v>
      </c>
    </row>
    <row r="16" spans="1:3" s="102" customFormat="1" ht="12" customHeight="1">
      <c r="A16" s="435" t="s">
        <v>106</v>
      </c>
      <c r="B16" s="417" t="s">
        <v>246</v>
      </c>
      <c r="C16" s="296"/>
    </row>
    <row r="17" spans="1:3" s="102" customFormat="1" ht="12" customHeight="1">
      <c r="A17" s="436" t="s">
        <v>107</v>
      </c>
      <c r="B17" s="418" t="s">
        <v>247</v>
      </c>
      <c r="C17" s="295"/>
    </row>
    <row r="18" spans="1:3" s="102" customFormat="1" ht="12" customHeight="1">
      <c r="A18" s="436" t="s">
        <v>108</v>
      </c>
      <c r="B18" s="418" t="s">
        <v>418</v>
      </c>
      <c r="C18" s="295">
        <v>1797</v>
      </c>
    </row>
    <row r="19" spans="1:3" s="102" customFormat="1" ht="12" customHeight="1">
      <c r="A19" s="436" t="s">
        <v>109</v>
      </c>
      <c r="B19" s="418" t="s">
        <v>419</v>
      </c>
      <c r="C19" s="295"/>
    </row>
    <row r="20" spans="1:3" s="102" customFormat="1" ht="12" customHeight="1">
      <c r="A20" s="436" t="s">
        <v>110</v>
      </c>
      <c r="B20" s="418" t="s">
        <v>248</v>
      </c>
      <c r="C20" s="295"/>
    </row>
    <row r="21" spans="1:3" s="103" customFormat="1" ht="12" customHeight="1" thickBot="1">
      <c r="A21" s="437" t="s">
        <v>119</v>
      </c>
      <c r="B21" s="419" t="s">
        <v>249</v>
      </c>
      <c r="C21" s="297"/>
    </row>
    <row r="22" spans="1:3" s="103" customFormat="1" ht="12" customHeight="1" thickBot="1">
      <c r="A22" s="37" t="s">
        <v>20</v>
      </c>
      <c r="B22" s="21" t="s">
        <v>250</v>
      </c>
      <c r="C22" s="293">
        <f>+C23+C24+C25+C26+C27</f>
        <v>0</v>
      </c>
    </row>
    <row r="23" spans="1:3" s="103" customFormat="1" ht="12" customHeight="1">
      <c r="A23" s="435" t="s">
        <v>89</v>
      </c>
      <c r="B23" s="417" t="s">
        <v>251</v>
      </c>
      <c r="C23" s="296"/>
    </row>
    <row r="24" spans="1:3" s="102" customFormat="1" ht="12" customHeight="1">
      <c r="A24" s="436" t="s">
        <v>90</v>
      </c>
      <c r="B24" s="418" t="s">
        <v>252</v>
      </c>
      <c r="C24" s="295"/>
    </row>
    <row r="25" spans="1:3" s="103" customFormat="1" ht="12" customHeight="1">
      <c r="A25" s="436" t="s">
        <v>91</v>
      </c>
      <c r="B25" s="418" t="s">
        <v>420</v>
      </c>
      <c r="C25" s="295"/>
    </row>
    <row r="26" spans="1:3" s="103" customFormat="1" ht="12" customHeight="1">
      <c r="A26" s="436" t="s">
        <v>92</v>
      </c>
      <c r="B26" s="418" t="s">
        <v>421</v>
      </c>
      <c r="C26" s="295"/>
    </row>
    <row r="27" spans="1:3" s="103" customFormat="1" ht="12" customHeight="1">
      <c r="A27" s="436" t="s">
        <v>158</v>
      </c>
      <c r="B27" s="418" t="s">
        <v>253</v>
      </c>
      <c r="C27" s="295"/>
    </row>
    <row r="28" spans="1:3" s="103" customFormat="1" ht="12" customHeight="1" thickBot="1">
      <c r="A28" s="437" t="s">
        <v>159</v>
      </c>
      <c r="B28" s="419" t="s">
        <v>254</v>
      </c>
      <c r="C28" s="297"/>
    </row>
    <row r="29" spans="1:3" s="103" customFormat="1" ht="12" customHeight="1" thickBot="1">
      <c r="A29" s="37" t="s">
        <v>160</v>
      </c>
      <c r="B29" s="21" t="s">
        <v>255</v>
      </c>
      <c r="C29" s="299">
        <f>+C30+C34+C35+C36</f>
        <v>2745</v>
      </c>
    </row>
    <row r="30" spans="1:3" s="103" customFormat="1" ht="12" customHeight="1">
      <c r="A30" s="435" t="s">
        <v>256</v>
      </c>
      <c r="B30" s="417" t="s">
        <v>505</v>
      </c>
      <c r="C30" s="412">
        <f>+C31+C32+C33</f>
        <v>2345</v>
      </c>
    </row>
    <row r="31" spans="1:3" s="103" customFormat="1" ht="12" customHeight="1">
      <c r="A31" s="436" t="s">
        <v>257</v>
      </c>
      <c r="B31" s="418" t="s">
        <v>262</v>
      </c>
      <c r="C31" s="295">
        <v>1000</v>
      </c>
    </row>
    <row r="32" spans="1:3" s="103" customFormat="1" ht="12" customHeight="1">
      <c r="A32" s="436" t="s">
        <v>258</v>
      </c>
      <c r="B32" s="418" t="s">
        <v>263</v>
      </c>
      <c r="C32" s="295">
        <v>1345</v>
      </c>
    </row>
    <row r="33" spans="1:3" s="103" customFormat="1" ht="12" customHeight="1">
      <c r="A33" s="436" t="s">
        <v>432</v>
      </c>
      <c r="B33" s="484" t="s">
        <v>433</v>
      </c>
      <c r="C33" s="295"/>
    </row>
    <row r="34" spans="1:3" s="103" customFormat="1" ht="12" customHeight="1">
      <c r="A34" s="436" t="s">
        <v>259</v>
      </c>
      <c r="B34" s="418" t="s">
        <v>264</v>
      </c>
      <c r="C34" s="295">
        <v>400</v>
      </c>
    </row>
    <row r="35" spans="1:3" s="103" customFormat="1" ht="12" customHeight="1">
      <c r="A35" s="436" t="s">
        <v>260</v>
      </c>
      <c r="B35" s="418" t="s">
        <v>265</v>
      </c>
      <c r="C35" s="295"/>
    </row>
    <row r="36" spans="1:3" s="103" customFormat="1" ht="12" customHeight="1" thickBot="1">
      <c r="A36" s="437" t="s">
        <v>261</v>
      </c>
      <c r="B36" s="419" t="s">
        <v>266</v>
      </c>
      <c r="C36" s="297"/>
    </row>
    <row r="37" spans="1:3" s="103" customFormat="1" ht="12" customHeight="1" thickBot="1">
      <c r="A37" s="37" t="s">
        <v>22</v>
      </c>
      <c r="B37" s="21" t="s">
        <v>429</v>
      </c>
      <c r="C37" s="293">
        <f>SUM(C38:C48)</f>
        <v>535</v>
      </c>
    </row>
    <row r="38" spans="1:3" s="103" customFormat="1" ht="12" customHeight="1">
      <c r="A38" s="435" t="s">
        <v>93</v>
      </c>
      <c r="B38" s="417" t="s">
        <v>269</v>
      </c>
      <c r="C38" s="296"/>
    </row>
    <row r="39" spans="1:3" s="103" customFormat="1" ht="12" customHeight="1">
      <c r="A39" s="436" t="s">
        <v>94</v>
      </c>
      <c r="B39" s="418" t="s">
        <v>270</v>
      </c>
      <c r="C39" s="295">
        <v>30</v>
      </c>
    </row>
    <row r="40" spans="1:3" s="103" customFormat="1" ht="12" customHeight="1">
      <c r="A40" s="436" t="s">
        <v>95</v>
      </c>
      <c r="B40" s="418" t="s">
        <v>271</v>
      </c>
      <c r="C40" s="295">
        <v>40</v>
      </c>
    </row>
    <row r="41" spans="1:3" s="103" customFormat="1" ht="12" customHeight="1">
      <c r="A41" s="436" t="s">
        <v>162</v>
      </c>
      <c r="B41" s="418" t="s">
        <v>272</v>
      </c>
      <c r="C41" s="295">
        <v>425</v>
      </c>
    </row>
    <row r="42" spans="1:3" s="103" customFormat="1" ht="12" customHeight="1">
      <c r="A42" s="436" t="s">
        <v>163</v>
      </c>
      <c r="B42" s="418" t="s">
        <v>273</v>
      </c>
      <c r="C42" s="295"/>
    </row>
    <row r="43" spans="1:3" s="103" customFormat="1" ht="12" customHeight="1">
      <c r="A43" s="436" t="s">
        <v>164</v>
      </c>
      <c r="B43" s="418" t="s">
        <v>274</v>
      </c>
      <c r="C43" s="295"/>
    </row>
    <row r="44" spans="1:3" s="103" customFormat="1" ht="12" customHeight="1">
      <c r="A44" s="436" t="s">
        <v>165</v>
      </c>
      <c r="B44" s="418" t="s">
        <v>275</v>
      </c>
      <c r="C44" s="295"/>
    </row>
    <row r="45" spans="1:3" s="103" customFormat="1" ht="12" customHeight="1">
      <c r="A45" s="436" t="s">
        <v>166</v>
      </c>
      <c r="B45" s="418" t="s">
        <v>276</v>
      </c>
      <c r="C45" s="295">
        <v>40</v>
      </c>
    </row>
    <row r="46" spans="1:3" s="103" customFormat="1" ht="12" customHeight="1">
      <c r="A46" s="436" t="s">
        <v>267</v>
      </c>
      <c r="B46" s="418" t="s">
        <v>277</v>
      </c>
      <c r="C46" s="298"/>
    </row>
    <row r="47" spans="1:3" s="103" customFormat="1" ht="12" customHeight="1">
      <c r="A47" s="437" t="s">
        <v>268</v>
      </c>
      <c r="B47" s="419" t="s">
        <v>431</v>
      </c>
      <c r="C47" s="404"/>
    </row>
    <row r="48" spans="1:3" s="103" customFormat="1" ht="12" customHeight="1" thickBot="1">
      <c r="A48" s="437" t="s">
        <v>430</v>
      </c>
      <c r="B48" s="419" t="s">
        <v>278</v>
      </c>
      <c r="C48" s="404"/>
    </row>
    <row r="49" spans="1:3" s="103" customFormat="1" ht="12" customHeight="1" thickBot="1">
      <c r="A49" s="37" t="s">
        <v>23</v>
      </c>
      <c r="B49" s="21" t="s">
        <v>279</v>
      </c>
      <c r="C49" s="293">
        <f>SUM(C50:C54)</f>
        <v>0</v>
      </c>
    </row>
    <row r="50" spans="1:3" s="103" customFormat="1" ht="12" customHeight="1">
      <c r="A50" s="435" t="s">
        <v>96</v>
      </c>
      <c r="B50" s="417" t="s">
        <v>283</v>
      </c>
      <c r="C50" s="463"/>
    </row>
    <row r="51" spans="1:3" s="103" customFormat="1" ht="12" customHeight="1">
      <c r="A51" s="436" t="s">
        <v>97</v>
      </c>
      <c r="B51" s="418" t="s">
        <v>284</v>
      </c>
      <c r="C51" s="298"/>
    </row>
    <row r="52" spans="1:3" s="103" customFormat="1" ht="12" customHeight="1">
      <c r="A52" s="436" t="s">
        <v>280</v>
      </c>
      <c r="B52" s="418" t="s">
        <v>285</v>
      </c>
      <c r="C52" s="298"/>
    </row>
    <row r="53" spans="1:3" s="103" customFormat="1" ht="12" customHeight="1">
      <c r="A53" s="436" t="s">
        <v>281</v>
      </c>
      <c r="B53" s="418" t="s">
        <v>286</v>
      </c>
      <c r="C53" s="298"/>
    </row>
    <row r="54" spans="1:3" s="103" customFormat="1" ht="12" customHeight="1" thickBot="1">
      <c r="A54" s="437" t="s">
        <v>282</v>
      </c>
      <c r="B54" s="419" t="s">
        <v>287</v>
      </c>
      <c r="C54" s="404"/>
    </row>
    <row r="55" spans="1:3" s="103" customFormat="1" ht="12" customHeight="1" thickBot="1">
      <c r="A55" s="37" t="s">
        <v>167</v>
      </c>
      <c r="B55" s="21" t="s">
        <v>288</v>
      </c>
      <c r="C55" s="293">
        <f>SUM(C56:C58)</f>
        <v>0</v>
      </c>
    </row>
    <row r="56" spans="1:3" s="103" customFormat="1" ht="12" customHeight="1">
      <c r="A56" s="435" t="s">
        <v>98</v>
      </c>
      <c r="B56" s="417" t="s">
        <v>289</v>
      </c>
      <c r="C56" s="296"/>
    </row>
    <row r="57" spans="1:3" s="103" customFormat="1" ht="12" customHeight="1">
      <c r="A57" s="436" t="s">
        <v>99</v>
      </c>
      <c r="B57" s="418" t="s">
        <v>422</v>
      </c>
      <c r="C57" s="295"/>
    </row>
    <row r="58" spans="1:3" s="103" customFormat="1" ht="12" customHeight="1">
      <c r="A58" s="436" t="s">
        <v>292</v>
      </c>
      <c r="B58" s="418" t="s">
        <v>290</v>
      </c>
      <c r="C58" s="295"/>
    </row>
    <row r="59" spans="1:3" s="103" customFormat="1" ht="12" customHeight="1" thickBot="1">
      <c r="A59" s="437" t="s">
        <v>293</v>
      </c>
      <c r="B59" s="419" t="s">
        <v>291</v>
      </c>
      <c r="C59" s="297"/>
    </row>
    <row r="60" spans="1:3" s="103" customFormat="1" ht="12" customHeight="1" thickBot="1">
      <c r="A60" s="37" t="s">
        <v>25</v>
      </c>
      <c r="B60" s="288" t="s">
        <v>294</v>
      </c>
      <c r="C60" s="293">
        <f>SUM(C61:C63)</f>
        <v>0</v>
      </c>
    </row>
    <row r="61" spans="1:3" s="103" customFormat="1" ht="12" customHeight="1">
      <c r="A61" s="435" t="s">
        <v>168</v>
      </c>
      <c r="B61" s="417" t="s">
        <v>296</v>
      </c>
      <c r="C61" s="298"/>
    </row>
    <row r="62" spans="1:3" s="103" customFormat="1" ht="12" customHeight="1">
      <c r="A62" s="436" t="s">
        <v>169</v>
      </c>
      <c r="B62" s="418" t="s">
        <v>423</v>
      </c>
      <c r="C62" s="298"/>
    </row>
    <row r="63" spans="1:3" s="103" customFormat="1" ht="12" customHeight="1">
      <c r="A63" s="436" t="s">
        <v>217</v>
      </c>
      <c r="B63" s="418" t="s">
        <v>297</v>
      </c>
      <c r="C63" s="298"/>
    </row>
    <row r="64" spans="1:3" s="103" customFormat="1" ht="12" customHeight="1" thickBot="1">
      <c r="A64" s="437" t="s">
        <v>295</v>
      </c>
      <c r="B64" s="419" t="s">
        <v>298</v>
      </c>
      <c r="C64" s="298"/>
    </row>
    <row r="65" spans="1:3" s="103" customFormat="1" ht="12" customHeight="1" thickBot="1">
      <c r="A65" s="37" t="s">
        <v>26</v>
      </c>
      <c r="B65" s="21" t="s">
        <v>299</v>
      </c>
      <c r="C65" s="299">
        <f>+C8+C15+C22+C29+C37+C49+C55+C60</f>
        <v>17814</v>
      </c>
    </row>
    <row r="66" spans="1:3" s="103" customFormat="1" ht="12" customHeight="1" thickBot="1">
      <c r="A66" s="438" t="s">
        <v>390</v>
      </c>
      <c r="B66" s="288" t="s">
        <v>301</v>
      </c>
      <c r="C66" s="293">
        <f>SUM(C67:C69)</f>
        <v>0</v>
      </c>
    </row>
    <row r="67" spans="1:3" s="103" customFormat="1" ht="12" customHeight="1">
      <c r="A67" s="435" t="s">
        <v>332</v>
      </c>
      <c r="B67" s="417" t="s">
        <v>302</v>
      </c>
      <c r="C67" s="298"/>
    </row>
    <row r="68" spans="1:3" s="103" customFormat="1" ht="12" customHeight="1">
      <c r="A68" s="436" t="s">
        <v>341</v>
      </c>
      <c r="B68" s="418" t="s">
        <v>303</v>
      </c>
      <c r="C68" s="298"/>
    </row>
    <row r="69" spans="1:3" s="103" customFormat="1" ht="12" customHeight="1" thickBot="1">
      <c r="A69" s="437" t="s">
        <v>342</v>
      </c>
      <c r="B69" s="420" t="s">
        <v>304</v>
      </c>
      <c r="C69" s="298"/>
    </row>
    <row r="70" spans="1:3" s="103" customFormat="1" ht="12" customHeight="1" thickBot="1">
      <c r="A70" s="438" t="s">
        <v>305</v>
      </c>
      <c r="B70" s="288" t="s">
        <v>306</v>
      </c>
      <c r="C70" s="293">
        <f>SUM(C71:C74)</f>
        <v>0</v>
      </c>
    </row>
    <row r="71" spans="1:3" s="103" customFormat="1" ht="12" customHeight="1">
      <c r="A71" s="435" t="s">
        <v>136</v>
      </c>
      <c r="B71" s="417" t="s">
        <v>307</v>
      </c>
      <c r="C71" s="298"/>
    </row>
    <row r="72" spans="1:3" s="103" customFormat="1" ht="12" customHeight="1">
      <c r="A72" s="436" t="s">
        <v>137</v>
      </c>
      <c r="B72" s="418" t="s">
        <v>308</v>
      </c>
      <c r="C72" s="298"/>
    </row>
    <row r="73" spans="1:3" s="103" customFormat="1" ht="12" customHeight="1">
      <c r="A73" s="436" t="s">
        <v>333</v>
      </c>
      <c r="B73" s="418" t="s">
        <v>309</v>
      </c>
      <c r="C73" s="298"/>
    </row>
    <row r="74" spans="1:3" s="103" customFormat="1" ht="12" customHeight="1" thickBot="1">
      <c r="A74" s="437" t="s">
        <v>334</v>
      </c>
      <c r="B74" s="419" t="s">
        <v>310</v>
      </c>
      <c r="C74" s="298"/>
    </row>
    <row r="75" spans="1:3" s="103" customFormat="1" ht="12" customHeight="1" thickBot="1">
      <c r="A75" s="438" t="s">
        <v>311</v>
      </c>
      <c r="B75" s="288" t="s">
        <v>312</v>
      </c>
      <c r="C75" s="293">
        <f>SUM(C76:C77)</f>
        <v>5500</v>
      </c>
    </row>
    <row r="76" spans="1:3" s="103" customFormat="1" ht="12" customHeight="1">
      <c r="A76" s="435" t="s">
        <v>335</v>
      </c>
      <c r="B76" s="417" t="s">
        <v>313</v>
      </c>
      <c r="C76" s="298">
        <v>5500</v>
      </c>
    </row>
    <row r="77" spans="1:3" s="103" customFormat="1" ht="12" customHeight="1" thickBot="1">
      <c r="A77" s="437" t="s">
        <v>336</v>
      </c>
      <c r="B77" s="419" t="s">
        <v>314</v>
      </c>
      <c r="C77" s="298"/>
    </row>
    <row r="78" spans="1:3" s="102" customFormat="1" ht="12" customHeight="1" thickBot="1">
      <c r="A78" s="438" t="s">
        <v>315</v>
      </c>
      <c r="B78" s="288" t="s">
        <v>316</v>
      </c>
      <c r="C78" s="293">
        <f>SUM(C79:C81)</f>
        <v>0</v>
      </c>
    </row>
    <row r="79" spans="1:3" s="103" customFormat="1" ht="12" customHeight="1">
      <c r="A79" s="435" t="s">
        <v>337</v>
      </c>
      <c r="B79" s="417" t="s">
        <v>317</v>
      </c>
      <c r="C79" s="298"/>
    </row>
    <row r="80" spans="1:3" s="103" customFormat="1" ht="12" customHeight="1">
      <c r="A80" s="436" t="s">
        <v>338</v>
      </c>
      <c r="B80" s="418" t="s">
        <v>318</v>
      </c>
      <c r="C80" s="298"/>
    </row>
    <row r="81" spans="1:3" s="103" customFormat="1" ht="12" customHeight="1" thickBot="1">
      <c r="A81" s="437" t="s">
        <v>339</v>
      </c>
      <c r="B81" s="419" t="s">
        <v>319</v>
      </c>
      <c r="C81" s="298"/>
    </row>
    <row r="82" spans="1:3" s="103" customFormat="1" ht="12" customHeight="1" thickBot="1">
      <c r="A82" s="438" t="s">
        <v>320</v>
      </c>
      <c r="B82" s="288" t="s">
        <v>340</v>
      </c>
      <c r="C82" s="293">
        <f>SUM(C83:C86)</f>
        <v>0</v>
      </c>
    </row>
    <row r="83" spans="1:3" s="103" customFormat="1" ht="12" customHeight="1">
      <c r="A83" s="439" t="s">
        <v>321</v>
      </c>
      <c r="B83" s="417" t="s">
        <v>322</v>
      </c>
      <c r="C83" s="298"/>
    </row>
    <row r="84" spans="1:3" s="103" customFormat="1" ht="12" customHeight="1">
      <c r="A84" s="440" t="s">
        <v>323</v>
      </c>
      <c r="B84" s="418" t="s">
        <v>324</v>
      </c>
      <c r="C84" s="298"/>
    </row>
    <row r="85" spans="1:3" s="103" customFormat="1" ht="12" customHeight="1">
      <c r="A85" s="440" t="s">
        <v>325</v>
      </c>
      <c r="B85" s="418" t="s">
        <v>326</v>
      </c>
      <c r="C85" s="298"/>
    </row>
    <row r="86" spans="1:3" s="102" customFormat="1" ht="12" customHeight="1" thickBot="1">
      <c r="A86" s="441" t="s">
        <v>327</v>
      </c>
      <c r="B86" s="419" t="s">
        <v>328</v>
      </c>
      <c r="C86" s="298"/>
    </row>
    <row r="87" spans="1:3" s="102" customFormat="1" ht="12" customHeight="1" thickBot="1">
      <c r="A87" s="438" t="s">
        <v>329</v>
      </c>
      <c r="B87" s="288" t="s">
        <v>473</v>
      </c>
      <c r="C87" s="464"/>
    </row>
    <row r="88" spans="1:3" s="102" customFormat="1" ht="12" customHeight="1" thickBot="1">
      <c r="A88" s="438" t="s">
        <v>506</v>
      </c>
      <c r="B88" s="288" t="s">
        <v>330</v>
      </c>
      <c r="C88" s="464"/>
    </row>
    <row r="89" spans="1:3" s="102" customFormat="1" ht="12" customHeight="1" thickBot="1">
      <c r="A89" s="438" t="s">
        <v>507</v>
      </c>
      <c r="B89" s="424" t="s">
        <v>476</v>
      </c>
      <c r="C89" s="299">
        <f>+C66+C70+C75+C78+C82+C88+C87</f>
        <v>5500</v>
      </c>
    </row>
    <row r="90" spans="1:3" s="102" customFormat="1" ht="12" customHeight="1" thickBot="1">
      <c r="A90" s="442" t="s">
        <v>508</v>
      </c>
      <c r="B90" s="425" t="s">
        <v>509</v>
      </c>
      <c r="C90" s="299">
        <f>+C65+C89</f>
        <v>23314</v>
      </c>
    </row>
    <row r="91" spans="1:3" s="103" customFormat="1" ht="15" customHeight="1" thickBot="1">
      <c r="A91" s="230"/>
      <c r="B91" s="231"/>
      <c r="C91" s="359"/>
    </row>
    <row r="92" spans="1:3" s="68" customFormat="1" ht="16.5" customHeight="1" thickBot="1">
      <c r="A92" s="234"/>
      <c r="B92" s="235" t="s">
        <v>59</v>
      </c>
      <c r="C92" s="361"/>
    </row>
    <row r="93" spans="1:3" s="104" customFormat="1" ht="12" customHeight="1" thickBot="1">
      <c r="A93" s="410" t="s">
        <v>18</v>
      </c>
      <c r="B93" s="31" t="s">
        <v>513</v>
      </c>
      <c r="C93" s="292">
        <f>+C94+C95+C96+C97+C98+C111</f>
        <v>20449</v>
      </c>
    </row>
    <row r="94" spans="1:3" ht="12" customHeight="1">
      <c r="A94" s="443" t="s">
        <v>100</v>
      </c>
      <c r="B94" s="10" t="s">
        <v>49</v>
      </c>
      <c r="C94" s="294">
        <v>5617</v>
      </c>
    </row>
    <row r="95" spans="1:3" ht="12" customHeight="1">
      <c r="A95" s="436" t="s">
        <v>101</v>
      </c>
      <c r="B95" s="8" t="s">
        <v>170</v>
      </c>
      <c r="C95" s="295">
        <v>1549</v>
      </c>
    </row>
    <row r="96" spans="1:3" ht="12" customHeight="1">
      <c r="A96" s="436" t="s">
        <v>102</v>
      </c>
      <c r="B96" s="8" t="s">
        <v>133</v>
      </c>
      <c r="C96" s="297">
        <v>9696</v>
      </c>
    </row>
    <row r="97" spans="1:3" ht="12" customHeight="1">
      <c r="A97" s="436" t="s">
        <v>103</v>
      </c>
      <c r="B97" s="11" t="s">
        <v>171</v>
      </c>
      <c r="C97" s="297">
        <v>1933</v>
      </c>
    </row>
    <row r="98" spans="1:3" ht="12" customHeight="1">
      <c r="A98" s="436" t="s">
        <v>114</v>
      </c>
      <c r="B98" s="19" t="s">
        <v>172</v>
      </c>
      <c r="C98" s="297">
        <v>1654</v>
      </c>
    </row>
    <row r="99" spans="1:3" ht="12" customHeight="1">
      <c r="A99" s="436" t="s">
        <v>104</v>
      </c>
      <c r="B99" s="8" t="s">
        <v>510</v>
      </c>
      <c r="C99" s="297"/>
    </row>
    <row r="100" spans="1:3" ht="12" customHeight="1">
      <c r="A100" s="436" t="s">
        <v>105</v>
      </c>
      <c r="B100" s="156" t="s">
        <v>439</v>
      </c>
      <c r="C100" s="297"/>
    </row>
    <row r="101" spans="1:3" ht="12" customHeight="1">
      <c r="A101" s="436" t="s">
        <v>115</v>
      </c>
      <c r="B101" s="156" t="s">
        <v>438</v>
      </c>
      <c r="C101" s="297"/>
    </row>
    <row r="102" spans="1:3" ht="12" customHeight="1">
      <c r="A102" s="436" t="s">
        <v>116</v>
      </c>
      <c r="B102" s="156" t="s">
        <v>346</v>
      </c>
      <c r="C102" s="297"/>
    </row>
    <row r="103" spans="1:3" ht="12" customHeight="1">
      <c r="A103" s="436" t="s">
        <v>117</v>
      </c>
      <c r="B103" s="157" t="s">
        <v>347</v>
      </c>
      <c r="C103" s="297">
        <v>1134</v>
      </c>
    </row>
    <row r="104" spans="1:3" ht="12" customHeight="1">
      <c r="A104" s="436" t="s">
        <v>118</v>
      </c>
      <c r="B104" s="157" t="s">
        <v>348</v>
      </c>
      <c r="C104" s="297"/>
    </row>
    <row r="105" spans="1:3" ht="12" customHeight="1">
      <c r="A105" s="436" t="s">
        <v>120</v>
      </c>
      <c r="B105" s="156" t="s">
        <v>349</v>
      </c>
      <c r="C105" s="297"/>
    </row>
    <row r="106" spans="1:3" ht="12" customHeight="1">
      <c r="A106" s="436" t="s">
        <v>173</v>
      </c>
      <c r="B106" s="156" t="s">
        <v>350</v>
      </c>
      <c r="C106" s="297"/>
    </row>
    <row r="107" spans="1:3" ht="12" customHeight="1">
      <c r="A107" s="436" t="s">
        <v>344</v>
      </c>
      <c r="B107" s="157" t="s">
        <v>351</v>
      </c>
      <c r="C107" s="297">
        <v>520</v>
      </c>
    </row>
    <row r="108" spans="1:3" ht="12" customHeight="1">
      <c r="A108" s="444" t="s">
        <v>345</v>
      </c>
      <c r="B108" s="158" t="s">
        <v>352</v>
      </c>
      <c r="C108" s="297"/>
    </row>
    <row r="109" spans="1:3" ht="12" customHeight="1">
      <c r="A109" s="436" t="s">
        <v>436</v>
      </c>
      <c r="B109" s="158" t="s">
        <v>353</v>
      </c>
      <c r="C109" s="297"/>
    </row>
    <row r="110" spans="1:3" ht="12" customHeight="1">
      <c r="A110" s="436" t="s">
        <v>437</v>
      </c>
      <c r="B110" s="157" t="s">
        <v>354</v>
      </c>
      <c r="C110" s="295"/>
    </row>
    <row r="111" spans="1:3" ht="12" customHeight="1">
      <c r="A111" s="436" t="s">
        <v>441</v>
      </c>
      <c r="B111" s="11" t="s">
        <v>50</v>
      </c>
      <c r="C111" s="295"/>
    </row>
    <row r="112" spans="1:3" ht="12" customHeight="1">
      <c r="A112" s="437" t="s">
        <v>442</v>
      </c>
      <c r="B112" s="8" t="s">
        <v>511</v>
      </c>
      <c r="C112" s="297"/>
    </row>
    <row r="113" spans="1:3" ht="12" customHeight="1" thickBot="1">
      <c r="A113" s="445" t="s">
        <v>443</v>
      </c>
      <c r="B113" s="159" t="s">
        <v>512</v>
      </c>
      <c r="C113" s="301"/>
    </row>
    <row r="114" spans="1:3" ht="12" customHeight="1" thickBot="1">
      <c r="A114" s="37" t="s">
        <v>19</v>
      </c>
      <c r="B114" s="30" t="s">
        <v>355</v>
      </c>
      <c r="C114" s="293">
        <f>+C115+C117+C119</f>
        <v>571</v>
      </c>
    </row>
    <row r="115" spans="1:3" ht="12" customHeight="1">
      <c r="A115" s="435" t="s">
        <v>106</v>
      </c>
      <c r="B115" s="8" t="s">
        <v>215</v>
      </c>
      <c r="C115" s="296">
        <v>571</v>
      </c>
    </row>
    <row r="116" spans="1:3" ht="12" customHeight="1">
      <c r="A116" s="435" t="s">
        <v>107</v>
      </c>
      <c r="B116" s="12" t="s">
        <v>359</v>
      </c>
      <c r="C116" s="296"/>
    </row>
    <row r="117" spans="1:3" ht="12" customHeight="1">
      <c r="A117" s="435" t="s">
        <v>108</v>
      </c>
      <c r="B117" s="12" t="s">
        <v>174</v>
      </c>
      <c r="C117" s="295"/>
    </row>
    <row r="118" spans="1:3" ht="12" customHeight="1">
      <c r="A118" s="435" t="s">
        <v>109</v>
      </c>
      <c r="B118" s="12" t="s">
        <v>360</v>
      </c>
      <c r="C118" s="260"/>
    </row>
    <row r="119" spans="1:3" ht="12" customHeight="1">
      <c r="A119" s="435" t="s">
        <v>110</v>
      </c>
      <c r="B119" s="290" t="s">
        <v>218</v>
      </c>
      <c r="C119" s="260"/>
    </row>
    <row r="120" spans="1:3" ht="12" customHeight="1">
      <c r="A120" s="435" t="s">
        <v>119</v>
      </c>
      <c r="B120" s="289" t="s">
        <v>424</v>
      </c>
      <c r="C120" s="260"/>
    </row>
    <row r="121" spans="1:3" ht="12" customHeight="1">
      <c r="A121" s="435" t="s">
        <v>121</v>
      </c>
      <c r="B121" s="413" t="s">
        <v>365</v>
      </c>
      <c r="C121" s="260"/>
    </row>
    <row r="122" spans="1:3" ht="12" customHeight="1">
      <c r="A122" s="435" t="s">
        <v>175</v>
      </c>
      <c r="B122" s="157" t="s">
        <v>348</v>
      </c>
      <c r="C122" s="260"/>
    </row>
    <row r="123" spans="1:3" ht="12" customHeight="1">
      <c r="A123" s="435" t="s">
        <v>176</v>
      </c>
      <c r="B123" s="157" t="s">
        <v>364</v>
      </c>
      <c r="C123" s="260"/>
    </row>
    <row r="124" spans="1:3" ht="12" customHeight="1">
      <c r="A124" s="435" t="s">
        <v>177</v>
      </c>
      <c r="B124" s="157" t="s">
        <v>363</v>
      </c>
      <c r="C124" s="260"/>
    </row>
    <row r="125" spans="1:3" ht="12" customHeight="1">
      <c r="A125" s="435" t="s">
        <v>356</v>
      </c>
      <c r="B125" s="157" t="s">
        <v>351</v>
      </c>
      <c r="C125" s="260"/>
    </row>
    <row r="126" spans="1:3" ht="12" customHeight="1">
      <c r="A126" s="435" t="s">
        <v>357</v>
      </c>
      <c r="B126" s="157" t="s">
        <v>362</v>
      </c>
      <c r="C126" s="260"/>
    </row>
    <row r="127" spans="1:3" ht="12" customHeight="1" thickBot="1">
      <c r="A127" s="444" t="s">
        <v>358</v>
      </c>
      <c r="B127" s="157" t="s">
        <v>361</v>
      </c>
      <c r="C127" s="262"/>
    </row>
    <row r="128" spans="1:3" ht="12" customHeight="1" thickBot="1">
      <c r="A128" s="37" t="s">
        <v>20</v>
      </c>
      <c r="B128" s="138" t="s">
        <v>446</v>
      </c>
      <c r="C128" s="293">
        <f>+C93+C114</f>
        <v>21020</v>
      </c>
    </row>
    <row r="129" spans="1:3" ht="12" customHeight="1" thickBot="1">
      <c r="A129" s="37" t="s">
        <v>21</v>
      </c>
      <c r="B129" s="138" t="s">
        <v>447</v>
      </c>
      <c r="C129" s="293">
        <f>+C130+C131+C132</f>
        <v>0</v>
      </c>
    </row>
    <row r="130" spans="1:3" s="104" customFormat="1" ht="12" customHeight="1">
      <c r="A130" s="435" t="s">
        <v>256</v>
      </c>
      <c r="B130" s="9" t="s">
        <v>516</v>
      </c>
      <c r="C130" s="260"/>
    </row>
    <row r="131" spans="1:3" ht="12" customHeight="1">
      <c r="A131" s="435" t="s">
        <v>259</v>
      </c>
      <c r="B131" s="9" t="s">
        <v>455</v>
      </c>
      <c r="C131" s="260"/>
    </row>
    <row r="132" spans="1:3" ht="12" customHeight="1" thickBot="1">
      <c r="A132" s="444" t="s">
        <v>260</v>
      </c>
      <c r="B132" s="7" t="s">
        <v>515</v>
      </c>
      <c r="C132" s="260"/>
    </row>
    <row r="133" spans="1:3" ht="12" customHeight="1" thickBot="1">
      <c r="A133" s="37" t="s">
        <v>22</v>
      </c>
      <c r="B133" s="138" t="s">
        <v>448</v>
      </c>
      <c r="C133" s="293">
        <f>+C134+C135+C136+C137+C138+C139</f>
        <v>0</v>
      </c>
    </row>
    <row r="134" spans="1:3" ht="12" customHeight="1">
      <c r="A134" s="435" t="s">
        <v>93</v>
      </c>
      <c r="B134" s="9" t="s">
        <v>457</v>
      </c>
      <c r="C134" s="260"/>
    </row>
    <row r="135" spans="1:3" ht="12" customHeight="1">
      <c r="A135" s="435" t="s">
        <v>94</v>
      </c>
      <c r="B135" s="9" t="s">
        <v>449</v>
      </c>
      <c r="C135" s="260"/>
    </row>
    <row r="136" spans="1:3" ht="12" customHeight="1">
      <c r="A136" s="435" t="s">
        <v>95</v>
      </c>
      <c r="B136" s="9" t="s">
        <v>450</v>
      </c>
      <c r="C136" s="260"/>
    </row>
    <row r="137" spans="1:3" ht="12" customHeight="1">
      <c r="A137" s="435" t="s">
        <v>162</v>
      </c>
      <c r="B137" s="9" t="s">
        <v>514</v>
      </c>
      <c r="C137" s="260"/>
    </row>
    <row r="138" spans="1:3" ht="12" customHeight="1">
      <c r="A138" s="435" t="s">
        <v>163</v>
      </c>
      <c r="B138" s="9" t="s">
        <v>452</v>
      </c>
      <c r="C138" s="260"/>
    </row>
    <row r="139" spans="1:3" s="104" customFormat="1" ht="12" customHeight="1" thickBot="1">
      <c r="A139" s="444" t="s">
        <v>164</v>
      </c>
      <c r="B139" s="7" t="s">
        <v>453</v>
      </c>
      <c r="C139" s="260"/>
    </row>
    <row r="140" spans="1:11" ht="12" customHeight="1" thickBot="1">
      <c r="A140" s="37" t="s">
        <v>23</v>
      </c>
      <c r="B140" s="138" t="s">
        <v>541</v>
      </c>
      <c r="C140" s="299">
        <f>+C141+C142+C144+C145+C143</f>
        <v>0</v>
      </c>
      <c r="K140" s="242"/>
    </row>
    <row r="141" spans="1:3" ht="12.75">
      <c r="A141" s="435" t="s">
        <v>96</v>
      </c>
      <c r="B141" s="9" t="s">
        <v>366</v>
      </c>
      <c r="C141" s="260"/>
    </row>
    <row r="142" spans="1:3" ht="12" customHeight="1">
      <c r="A142" s="435" t="s">
        <v>97</v>
      </c>
      <c r="B142" s="9" t="s">
        <v>367</v>
      </c>
      <c r="C142" s="260"/>
    </row>
    <row r="143" spans="1:3" s="104" customFormat="1" ht="12" customHeight="1">
      <c r="A143" s="435" t="s">
        <v>280</v>
      </c>
      <c r="B143" s="9" t="s">
        <v>540</v>
      </c>
      <c r="C143" s="260"/>
    </row>
    <row r="144" spans="1:3" s="104" customFormat="1" ht="12" customHeight="1">
      <c r="A144" s="435" t="s">
        <v>281</v>
      </c>
      <c r="B144" s="9" t="s">
        <v>462</v>
      </c>
      <c r="C144" s="260"/>
    </row>
    <row r="145" spans="1:3" s="104" customFormat="1" ht="12" customHeight="1" thickBot="1">
      <c r="A145" s="444" t="s">
        <v>282</v>
      </c>
      <c r="B145" s="7" t="s">
        <v>386</v>
      </c>
      <c r="C145" s="260"/>
    </row>
    <row r="146" spans="1:3" s="104" customFormat="1" ht="12" customHeight="1" thickBot="1">
      <c r="A146" s="37" t="s">
        <v>24</v>
      </c>
      <c r="B146" s="138" t="s">
        <v>463</v>
      </c>
      <c r="C146" s="302">
        <f>+C147+C148+C149+C150+C151</f>
        <v>0</v>
      </c>
    </row>
    <row r="147" spans="1:3" s="104" customFormat="1" ht="12" customHeight="1">
      <c r="A147" s="435" t="s">
        <v>98</v>
      </c>
      <c r="B147" s="9" t="s">
        <v>458</v>
      </c>
      <c r="C147" s="260"/>
    </row>
    <row r="148" spans="1:3" s="104" customFormat="1" ht="12" customHeight="1">
      <c r="A148" s="435" t="s">
        <v>99</v>
      </c>
      <c r="B148" s="9" t="s">
        <v>465</v>
      </c>
      <c r="C148" s="260"/>
    </row>
    <row r="149" spans="1:3" s="104" customFormat="1" ht="12" customHeight="1">
      <c r="A149" s="435" t="s">
        <v>292</v>
      </c>
      <c r="B149" s="9" t="s">
        <v>460</v>
      </c>
      <c r="C149" s="260"/>
    </row>
    <row r="150" spans="1:3" ht="12.75" customHeight="1">
      <c r="A150" s="435" t="s">
        <v>293</v>
      </c>
      <c r="B150" s="9" t="s">
        <v>517</v>
      </c>
      <c r="C150" s="260"/>
    </row>
    <row r="151" spans="1:3" ht="12.75" customHeight="1" thickBot="1">
      <c r="A151" s="444" t="s">
        <v>464</v>
      </c>
      <c r="B151" s="7" t="s">
        <v>467</v>
      </c>
      <c r="C151" s="262"/>
    </row>
    <row r="152" spans="1:3" ht="12.75" customHeight="1" thickBot="1">
      <c r="A152" s="492" t="s">
        <v>25</v>
      </c>
      <c r="B152" s="138" t="s">
        <v>468</v>
      </c>
      <c r="C152" s="302"/>
    </row>
    <row r="153" spans="1:3" ht="12" customHeight="1" thickBot="1">
      <c r="A153" s="492" t="s">
        <v>26</v>
      </c>
      <c r="B153" s="138" t="s">
        <v>469</v>
      </c>
      <c r="C153" s="302"/>
    </row>
    <row r="154" spans="1:3" ht="15" customHeight="1" thickBot="1">
      <c r="A154" s="37" t="s">
        <v>27</v>
      </c>
      <c r="B154" s="138" t="s">
        <v>471</v>
      </c>
      <c r="C154" s="427">
        <f>+C129+C133+C140+C146+C152+C153</f>
        <v>0</v>
      </c>
    </row>
    <row r="155" spans="1:3" ht="13.5" thickBot="1">
      <c r="A155" s="446" t="s">
        <v>28</v>
      </c>
      <c r="B155" s="380" t="s">
        <v>470</v>
      </c>
      <c r="C155" s="427">
        <f>+C128+C154</f>
        <v>21020</v>
      </c>
    </row>
    <row r="156" spans="1:3" ht="15" customHeight="1" thickBot="1">
      <c r="A156" s="388"/>
      <c r="B156" s="389"/>
      <c r="C156" s="390"/>
    </row>
    <row r="157" spans="1:3" ht="14.25" customHeight="1" thickBot="1">
      <c r="A157" s="239" t="s">
        <v>518</v>
      </c>
      <c r="B157" s="240"/>
      <c r="C157" s="135"/>
    </row>
    <row r="158" spans="1:3" ht="13.5" thickBot="1">
      <c r="A158" s="239" t="s">
        <v>189</v>
      </c>
      <c r="B158" s="240"/>
      <c r="C158" s="13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2015-02-27T07:10:36Z</cp:lastPrinted>
  <dcterms:created xsi:type="dcterms:W3CDTF">1999-10-30T10:30:45Z</dcterms:created>
  <dcterms:modified xsi:type="dcterms:W3CDTF">2015-09-23T15:13:44Z</dcterms:modified>
  <cp:category/>
  <cp:version/>
  <cp:contentType/>
  <cp:contentStatus/>
</cp:coreProperties>
</file>